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aP\Desktop\ON GOING PROJECT\PRICE SURVEY\PS_APRIL\"/>
    </mc:Choice>
  </mc:AlternateContent>
  <bookViews>
    <workbookView xWindow="0" yWindow="0" windowWidth="20490" windowHeight="7755"/>
  </bookViews>
  <sheets>
    <sheet name="Price Index" sheetId="7" r:id="rId1"/>
    <sheet name="Price Canvass" sheetId="1" r:id="rId2"/>
    <sheet name="Items not found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8" i="6" l="1"/>
  <c r="H119" i="6" s="1"/>
  <c r="H120" i="6" s="1"/>
  <c r="G118" i="6"/>
  <c r="G119" i="6" s="1"/>
  <c r="G120" i="6" s="1"/>
  <c r="F118" i="6"/>
  <c r="F119" i="6" s="1"/>
  <c r="F120" i="6" s="1"/>
  <c r="E118" i="6"/>
  <c r="E119" i="6" s="1"/>
  <c r="E120" i="6" s="1"/>
  <c r="D118" i="6"/>
  <c r="D119" i="6" s="1"/>
  <c r="D120" i="6" s="1"/>
  <c r="C118" i="6"/>
  <c r="C119" i="6" s="1"/>
  <c r="C120" i="6" s="1"/>
  <c r="G96" i="6"/>
  <c r="C94" i="6"/>
  <c r="G93" i="6"/>
  <c r="E93" i="6"/>
  <c r="C93" i="6"/>
  <c r="G90" i="6"/>
  <c r="C90" i="6"/>
  <c r="H83" i="6"/>
  <c r="G83" i="6"/>
  <c r="E83" i="6"/>
  <c r="H78" i="6"/>
  <c r="G78" i="6"/>
  <c r="E78" i="6"/>
  <c r="C78" i="6"/>
  <c r="H66" i="6"/>
  <c r="G66" i="6"/>
  <c r="C66" i="6"/>
  <c r="H101" i="1"/>
  <c r="D99" i="1"/>
  <c r="H98" i="1"/>
  <c r="F98" i="1"/>
  <c r="D98" i="1"/>
  <c r="H95" i="1"/>
  <c r="D95" i="1"/>
  <c r="I88" i="1"/>
  <c r="H88" i="1"/>
  <c r="F88" i="1"/>
  <c r="I81" i="1"/>
  <c r="H81" i="1"/>
  <c r="F81" i="1"/>
  <c r="D81" i="1"/>
  <c r="I69" i="1"/>
  <c r="H69" i="1"/>
  <c r="D69" i="1"/>
  <c r="I51" i="7"/>
  <c r="H51" i="7"/>
  <c r="G51" i="7"/>
  <c r="F51" i="7"/>
  <c r="E51" i="7"/>
  <c r="D51" i="7"/>
  <c r="I40" i="7"/>
  <c r="G40" i="7"/>
  <c r="E40" i="7"/>
  <c r="H37" i="7"/>
  <c r="H36" i="7"/>
  <c r="F36" i="7"/>
  <c r="F40" i="7" s="1"/>
  <c r="D36" i="7"/>
  <c r="H35" i="7"/>
  <c r="D35" i="7"/>
  <c r="D40" i="7" s="1"/>
  <c r="G31" i="7"/>
  <c r="E31" i="7"/>
  <c r="I29" i="7"/>
  <c r="I31" i="7" s="1"/>
  <c r="H29" i="7"/>
  <c r="H31" i="7" s="1"/>
  <c r="F29" i="7"/>
  <c r="F31" i="7" s="1"/>
  <c r="D29" i="7"/>
  <c r="D31" i="7" s="1"/>
  <c r="I19" i="7"/>
  <c r="H19" i="7"/>
  <c r="G19" i="7"/>
  <c r="F19" i="7"/>
  <c r="E19" i="7"/>
  <c r="D19" i="7"/>
  <c r="H40" i="7" l="1"/>
  <c r="D20" i="7"/>
  <c r="F20" i="7" l="1"/>
  <c r="F52" i="7"/>
  <c r="I66" i="1"/>
  <c r="H66" i="1"/>
  <c r="G66" i="1"/>
  <c r="F66" i="1"/>
  <c r="E66" i="1"/>
  <c r="D66" i="1"/>
  <c r="G86" i="1"/>
  <c r="E86" i="1"/>
  <c r="F86" i="1"/>
  <c r="G113" i="1"/>
  <c r="E113" i="1"/>
  <c r="I52" i="7" l="1"/>
  <c r="E20" i="7"/>
  <c r="G20" i="7"/>
  <c r="I20" i="7"/>
  <c r="E52" i="7"/>
  <c r="D53" i="7"/>
  <c r="D52" i="7"/>
  <c r="G32" i="7"/>
  <c r="F32" i="7"/>
  <c r="E32" i="7"/>
  <c r="G52" i="7"/>
  <c r="I41" i="7"/>
  <c r="E53" i="7"/>
  <c r="H32" i="7"/>
  <c r="G53" i="7"/>
  <c r="D41" i="7" l="1"/>
  <c r="E41" i="7"/>
  <c r="G41" i="7"/>
  <c r="I53" i="7"/>
  <c r="I32" i="7"/>
  <c r="F53" i="7"/>
  <c r="F41" i="7"/>
  <c r="H53" i="7"/>
  <c r="G54" i="7" s="1"/>
  <c r="D125" i="1"/>
  <c r="F54" i="7" l="1"/>
  <c r="D54" i="7"/>
  <c r="E54" i="7"/>
  <c r="I54" i="7"/>
  <c r="I125" i="1"/>
  <c r="H125" i="1"/>
  <c r="G125" i="1"/>
  <c r="F125" i="1"/>
  <c r="E125" i="1"/>
  <c r="I113" i="1"/>
  <c r="I86" i="1"/>
  <c r="H86" i="1"/>
  <c r="D86" i="1"/>
  <c r="H113" i="1" l="1"/>
  <c r="D113" i="1"/>
  <c r="D126" i="1" s="1"/>
  <c r="F113" i="1"/>
  <c r="F126" i="1" s="1"/>
  <c r="E126" i="1"/>
  <c r="G126" i="1"/>
  <c r="I126" i="1"/>
  <c r="H126" i="1" l="1"/>
</calcChain>
</file>

<file path=xl/sharedStrings.xml><?xml version="1.0" encoding="utf-8"?>
<sst xmlns="http://schemas.openxmlformats.org/spreadsheetml/2006/main" count="302" uniqueCount="139">
  <si>
    <t>ROBINSONS</t>
  </si>
  <si>
    <t>PUREGOLD</t>
  </si>
  <si>
    <t>ALLDAY</t>
  </si>
  <si>
    <t>RUSTANS</t>
  </si>
  <si>
    <t>SM AURA</t>
  </si>
  <si>
    <t>METRO</t>
  </si>
  <si>
    <t>FOOD</t>
  </si>
  <si>
    <t>Purefoods Corned Beef 210g</t>
  </si>
  <si>
    <t>Jolly Canola Oil 1L Pet</t>
  </si>
  <si>
    <t>San Remo Penne Rigate 500g</t>
  </si>
  <si>
    <t>Maling Luncheon Meat 397g</t>
  </si>
  <si>
    <t xml:space="preserve">Alaska Powder Milk 300gx30    </t>
  </si>
  <si>
    <t xml:space="preserve">KopikoCafeBlancaCoffee30gx240 </t>
  </si>
  <si>
    <t xml:space="preserve">Star Margarine 100g x 144     </t>
  </si>
  <si>
    <t xml:space="preserve">Super Q Bihon 500gx30         </t>
  </si>
  <si>
    <t>Ferrero Rocher T5</t>
  </si>
  <si>
    <t>Cadbury Dairy Milk 65g</t>
  </si>
  <si>
    <t xml:space="preserve">Toblerone Milk 100g      </t>
  </si>
  <si>
    <t>Redhorse Beer 330ml</t>
  </si>
  <si>
    <t>Del Monte Tomato Ketchup 12oz</t>
  </si>
  <si>
    <t>Nissin Cup Seafood 60g</t>
  </si>
  <si>
    <t>San Marino Corned Tuna 150g</t>
  </si>
  <si>
    <t>Oishi Bread o Pan 24G</t>
  </si>
  <si>
    <t>Fudgee Bar Choco 40g</t>
  </si>
  <si>
    <t>Lay's Regular 15OZ</t>
  </si>
  <si>
    <t>Nesfruta DalandanLitro25g</t>
  </si>
  <si>
    <t xml:space="preserve">Spam Luncheon Meat Regular 12oz         </t>
  </si>
  <si>
    <t>NONFOOD</t>
  </si>
  <si>
    <t>Want Want Shelly Senbie 72g</t>
  </si>
  <si>
    <t>Palm Corned Beef Plain 326g</t>
  </si>
  <si>
    <t>Maya Hot Cake Mixes 200g</t>
  </si>
  <si>
    <t>Cream All Purpose Flour 225 G.</t>
  </si>
  <si>
    <t>Swiss miss Choco Mix 1OZ</t>
  </si>
  <si>
    <t>Dove Shamp Strt&amp;SilkyPink10ml</t>
  </si>
  <si>
    <t>Green Cross Alcohol 70% w/Moist 250ml</t>
  </si>
  <si>
    <t>Kojic Acid Soap Orange Papaya 135g</t>
  </si>
  <si>
    <t xml:space="preserve">Colgate  Triple Action 145ML     </t>
  </si>
  <si>
    <t>BreezePowderActivBleach70g</t>
  </si>
  <si>
    <t>FRESH</t>
  </si>
  <si>
    <t>Eggplant</t>
  </si>
  <si>
    <t>Tomato</t>
  </si>
  <si>
    <t>Garlic</t>
  </si>
  <si>
    <t>Ampalaya</t>
  </si>
  <si>
    <t>Pakwan</t>
  </si>
  <si>
    <t>Banana Lacatan</t>
  </si>
  <si>
    <t>Cabbage</t>
  </si>
  <si>
    <t>Sayote</t>
  </si>
  <si>
    <t>Onion</t>
  </si>
  <si>
    <t xml:space="preserve">Reno Liver Spread 85gx48     </t>
  </si>
  <si>
    <t>Jolly Mushrooms Pieces &amp; Stems 284g</t>
  </si>
  <si>
    <t>Kraft Cheez Whiz Plain 220gx12</t>
  </si>
  <si>
    <t>Nutella Spreads 375g</t>
  </si>
  <si>
    <t>Chips Ahoy 85.5G</t>
  </si>
  <si>
    <t>Pringles Original 110g</t>
  </si>
  <si>
    <t>Dona Elena extra Virgin Olive Oil  250ml</t>
  </si>
  <si>
    <t>Heinz Apple Cider Viengar 16oz</t>
  </si>
  <si>
    <t>Mang Tomas Lechon Sauce 325g</t>
  </si>
  <si>
    <t>Alaska Evaporada 154ml</t>
  </si>
  <si>
    <t>Welch Grape Juice 11oz</t>
  </si>
  <si>
    <t>Baygon Mosquito Killer Anti Dengue 300ml</t>
  </si>
  <si>
    <t>Surf Pwd Blossom Fresh 550g</t>
  </si>
  <si>
    <t>Carrots</t>
  </si>
  <si>
    <t>Del Monte Fit n Right Four Seasons 330ml</t>
  </si>
  <si>
    <t>Mc Cormick Yellow Mustard 200g</t>
  </si>
  <si>
    <t>Modess Cottony Soft with wings 8pads</t>
  </si>
  <si>
    <t>Ponds Facial Wash Acne White 8G</t>
  </si>
  <si>
    <t xml:space="preserve">Johnsons Baby Milk Bath refill 200ML  </t>
  </si>
  <si>
    <t>Downy Sunrise Fresh Tripid 66ml</t>
  </si>
  <si>
    <t xml:space="preserve">Tide Bar w/ Freshness of Downy </t>
  </si>
  <si>
    <t>Dove Cream Bar 135G</t>
  </si>
  <si>
    <t xml:space="preserve">Astring O-Sol Freshmint 120ML </t>
  </si>
  <si>
    <t>Johnson's Baby Powder Regular 50g</t>
  </si>
  <si>
    <t>Campbells Cream of Mushroom 10.75oz</t>
  </si>
  <si>
    <t>DESCRIPTION</t>
  </si>
  <si>
    <t>BEVERAGES</t>
  </si>
  <si>
    <t xml:space="preserve">Close Up Red Hot 24gx6        </t>
  </si>
  <si>
    <t xml:space="preserve">Colgate TP Great Reg 145mlx48 </t>
  </si>
  <si>
    <t xml:space="preserve">CreamsilkStandout Straight Pink 180ml     </t>
  </si>
  <si>
    <t xml:space="preserve">PalmoliveShmpGreenDual14mlx6  </t>
  </si>
  <si>
    <t>Carefree Pantyliner</t>
  </si>
  <si>
    <t>BABYFLO GENTLE BUDS PLASTIC 200T</t>
  </si>
  <si>
    <t xml:space="preserve">Bonux Bar Lavander 380g   </t>
  </si>
  <si>
    <t>Palmolive Soap 80g Rose</t>
  </si>
  <si>
    <t xml:space="preserve">EQ Dry Travel Pack L 16x12    </t>
  </si>
  <si>
    <t>Baygon Mosqiuito Coil 10 days</t>
  </si>
  <si>
    <t>Coke Regular in can 330ml</t>
  </si>
  <si>
    <t>Wilkins Distilled Water 500ml</t>
  </si>
  <si>
    <t xml:space="preserve">Tang Orange Litro Pack 25G  </t>
  </si>
  <si>
    <t>Mogu Mogu Lychee 330ml</t>
  </si>
  <si>
    <t xml:space="preserve">BBrandPwdrMlkAdultPlus180gx40 </t>
  </si>
  <si>
    <t>Kopiko Brown Hanger 10x25g.</t>
  </si>
  <si>
    <t xml:space="preserve">Coffeemate Creamer 250 gms       </t>
  </si>
  <si>
    <t>Dutchmill Yogurt Strawberry 90ML</t>
  </si>
  <si>
    <t>Energen Vanilla 30G</t>
  </si>
  <si>
    <t xml:space="preserve">Anlene Gold Plain 390gx24     </t>
  </si>
  <si>
    <t>Royal Spaghetti 1kg</t>
  </si>
  <si>
    <t xml:space="preserve">CDO Karne Norte 100G  </t>
  </si>
  <si>
    <t>Ligo Sardines 155g</t>
  </si>
  <si>
    <t>Highland Angus Corned Beef 150g</t>
  </si>
  <si>
    <t>Argentina Corned Beef 175g</t>
  </si>
  <si>
    <t>Datu Puti Pouch 1 L</t>
  </si>
  <si>
    <t>Silver Swan Soy Sauce 250ml (Pet Botte)</t>
  </si>
  <si>
    <t xml:space="preserve">Del Monte Spaghetti  Sauce Fil Style 560g </t>
  </si>
  <si>
    <t>Maggi Magic Sarap 50g</t>
  </si>
  <si>
    <t>Golden Fiesta Palm Oil SUP 500ml</t>
  </si>
  <si>
    <t>Ram Raisin 100g</t>
  </si>
  <si>
    <t>Kraft Eden Spread 200ml'</t>
  </si>
  <si>
    <t>Alaska Crema 250 ml</t>
  </si>
  <si>
    <t xml:space="preserve">Nova Country Cheddar 78gx50   </t>
  </si>
  <si>
    <t>Presto Cream Peanut Butter 30G</t>
  </si>
  <si>
    <t>Monde Special Mamon Classic 6's</t>
  </si>
  <si>
    <t xml:space="preserve">KinderJoy 20gT24        </t>
  </si>
  <si>
    <t>Flat Tops 100g</t>
  </si>
  <si>
    <t>Skippy Peanut Butter 18oz</t>
  </si>
  <si>
    <t>Price Index for Food</t>
  </si>
  <si>
    <t>Price Index for Beverages</t>
  </si>
  <si>
    <t>Price Index for Non-Food</t>
  </si>
  <si>
    <t>Price Index for Fresh</t>
  </si>
  <si>
    <t>Total Amount</t>
  </si>
  <si>
    <t>Overall Price Index</t>
  </si>
  <si>
    <t>Price Survey Result on Comparable Items</t>
  </si>
  <si>
    <t>APRIL PRICE SURVEY</t>
  </si>
  <si>
    <t>Complete Price Survey</t>
  </si>
  <si>
    <t>Items not found</t>
  </si>
  <si>
    <t xml:space="preserve">Nissin Beef Yakisoba 59G  </t>
  </si>
  <si>
    <t>Lady's Choice Mayonnaise 220ml</t>
  </si>
  <si>
    <t xml:space="preserve">NestleChuckieCalci-N250mlx32  </t>
  </si>
  <si>
    <t>Century Tuna Flakes Hot &amp; Spicy in Oil 180g</t>
  </si>
  <si>
    <t>Del Monte Fiesta Fruit Cocktail 432g</t>
  </si>
  <si>
    <t>Del Monte Pineapple Tidbits 234g</t>
  </si>
  <si>
    <t>Del Monte Orig Blend Tomato Ketchup 12oz</t>
  </si>
  <si>
    <t>Nongshim Cup Noodles 120g</t>
  </si>
  <si>
    <t>Heinz Ketchup 300g</t>
  </si>
  <si>
    <t xml:space="preserve">NestleChuckieCalci-N 250mlx32  </t>
  </si>
  <si>
    <t>C2 Lemon 330ml</t>
  </si>
  <si>
    <t xml:space="preserve">Zesto Orange L  200 ml </t>
  </si>
  <si>
    <t>Items Missing in the store:</t>
  </si>
  <si>
    <t>Items Canvassed in the store:</t>
  </si>
  <si>
    <t>Percentage of Items not found: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</si>
</sst>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1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3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Gotham"/>
      <family val="3"/>
    </font>
    <font>
      <sz val="28"/>
      <color theme="0"/>
      <name val="Gotham"/>
      <family val="3"/>
    </font>
    <font>
      <sz val="16"/>
      <color rgb="FF445454"/>
      <name val="Gotham"/>
      <family val="3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4545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5454"/>
      </left>
      <right/>
      <top style="medium">
        <color rgb="FF445454"/>
      </top>
      <bottom style="medium">
        <color rgb="FF445454"/>
      </bottom>
      <diagonal/>
    </border>
    <border>
      <left/>
      <right/>
      <top style="medium">
        <color rgb="FF445454"/>
      </top>
      <bottom style="medium">
        <color rgb="FF445454"/>
      </bottom>
      <diagonal/>
    </border>
    <border>
      <left/>
      <right style="thin">
        <color indexed="64"/>
      </right>
      <top style="medium">
        <color rgb="FF445454"/>
      </top>
      <bottom style="medium">
        <color rgb="FF445454"/>
      </bottom>
      <diagonal/>
    </border>
    <border>
      <left style="thin">
        <color indexed="64"/>
      </left>
      <right style="thin">
        <color indexed="64"/>
      </right>
      <top style="medium">
        <color rgb="FF445454"/>
      </top>
      <bottom style="medium">
        <color rgb="FF445454"/>
      </bottom>
      <diagonal/>
    </border>
    <border>
      <left style="thin">
        <color indexed="64"/>
      </left>
      <right style="medium">
        <color rgb="FF445454"/>
      </right>
      <top style="medium">
        <color rgb="FF445454"/>
      </top>
      <bottom style="medium">
        <color rgb="FF445454"/>
      </bottom>
      <diagonal/>
    </border>
    <border>
      <left/>
      <right style="medium">
        <color rgb="FF445454"/>
      </right>
      <top style="medium">
        <color rgb="FF445454"/>
      </top>
      <bottom style="medium">
        <color rgb="FF445454"/>
      </bottom>
      <diagonal/>
    </border>
    <border>
      <left/>
      <right style="medium">
        <color rgb="FF445454"/>
      </right>
      <top/>
      <bottom/>
      <diagonal/>
    </border>
    <border>
      <left style="medium">
        <color rgb="FF445454"/>
      </left>
      <right/>
      <top style="medium">
        <color rgb="FF445454"/>
      </top>
      <bottom/>
      <diagonal/>
    </border>
    <border>
      <left/>
      <right/>
      <top style="medium">
        <color rgb="FF445454"/>
      </top>
      <bottom/>
      <diagonal/>
    </border>
    <border>
      <left/>
      <right style="medium">
        <color rgb="FF445454"/>
      </right>
      <top style="medium">
        <color rgb="FF445454"/>
      </top>
      <bottom/>
      <diagonal/>
    </border>
    <border>
      <left style="medium">
        <color rgb="FF445454"/>
      </left>
      <right/>
      <top/>
      <bottom/>
      <diagonal/>
    </border>
    <border>
      <left style="thin">
        <color indexed="64"/>
      </left>
      <right style="medium">
        <color rgb="FF445454"/>
      </right>
      <top style="thin">
        <color indexed="64"/>
      </top>
      <bottom style="thin">
        <color indexed="64"/>
      </bottom>
      <diagonal/>
    </border>
    <border>
      <left style="medium">
        <color rgb="FF445454"/>
      </left>
      <right/>
      <top/>
      <bottom style="medium">
        <color rgb="FF445454"/>
      </bottom>
      <diagonal/>
    </border>
    <border>
      <left/>
      <right/>
      <top/>
      <bottom style="medium">
        <color rgb="FF4454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445454"/>
      </bottom>
      <diagonal/>
    </border>
    <border>
      <left style="thin">
        <color indexed="64"/>
      </left>
      <right style="medium">
        <color rgb="FF445454"/>
      </right>
      <top style="thin">
        <color indexed="64"/>
      </top>
      <bottom style="medium">
        <color rgb="FF445454"/>
      </bottom>
      <diagonal/>
    </border>
    <border>
      <left style="thin">
        <color indexed="64"/>
      </left>
      <right style="medium">
        <color rgb="FF44545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445454"/>
      </top>
      <bottom style="thin">
        <color indexed="64"/>
      </bottom>
      <diagonal/>
    </border>
    <border>
      <left style="thin">
        <color indexed="64"/>
      </left>
      <right style="medium">
        <color rgb="FF445454"/>
      </right>
      <top style="medium">
        <color rgb="FF44545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445454"/>
      </bottom>
      <diagonal/>
    </border>
    <border>
      <left style="medium">
        <color rgb="FF445454"/>
      </left>
      <right/>
      <top style="medium">
        <color rgb="FF445454"/>
      </top>
      <bottom style="thin">
        <color indexed="64"/>
      </bottom>
      <diagonal/>
    </border>
    <border>
      <left/>
      <right style="thin">
        <color indexed="64"/>
      </right>
      <top style="medium">
        <color rgb="FF445454"/>
      </top>
      <bottom style="thin">
        <color indexed="64"/>
      </bottom>
      <diagonal/>
    </border>
    <border>
      <left style="medium">
        <color rgb="FF44545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44545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44545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445454"/>
      </bottom>
      <diagonal/>
    </border>
    <border>
      <left style="thin">
        <color theme="1"/>
      </left>
      <right style="medium">
        <color rgb="FF445454"/>
      </right>
      <top style="thin">
        <color theme="1"/>
      </top>
      <bottom style="medium">
        <color rgb="FF44545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45454"/>
      </top>
      <bottom style="medium">
        <color rgb="FF445454"/>
      </bottom>
      <diagonal/>
    </border>
    <border>
      <left/>
      <right style="medium">
        <color indexed="64"/>
      </right>
      <top style="medium">
        <color rgb="FF445454"/>
      </top>
      <bottom style="medium">
        <color rgb="FF44545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5" fillId="5" borderId="1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9" fillId="9" borderId="0" applyNumberFormat="0" applyBorder="0" applyAlignment="0" applyProtection="0"/>
    <xf numFmtId="0" fontId="1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13" borderId="0" applyNumberFormat="0" applyBorder="0" applyAlignment="0" applyProtection="0"/>
    <xf numFmtId="0" fontId="9" fillId="12" borderId="0" applyNumberFormat="0" applyBorder="0" applyAlignment="0" applyProtection="0"/>
    <xf numFmtId="0" fontId="13" fillId="3" borderId="0" applyNumberFormat="0" applyBorder="0" applyAlignment="0" applyProtection="0"/>
    <xf numFmtId="0" fontId="8" fillId="5" borderId="2" applyNumberFormat="0" applyAlignment="0" applyProtection="0"/>
    <xf numFmtId="0" fontId="9" fillId="14" borderId="0" applyNumberFormat="0" applyBorder="0" applyAlignment="0" applyProtection="0"/>
    <xf numFmtId="0" fontId="14" fillId="0" borderId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4" fillId="0" borderId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5" fillId="6" borderId="0" applyNumberFormat="0" applyBorder="0" applyAlignment="0" applyProtection="0"/>
    <xf numFmtId="0" fontId="16" fillId="21" borderId="3" applyNumberFormat="0" applyAlignment="0" applyProtection="0"/>
    <xf numFmtId="0" fontId="17" fillId="0" borderId="4" applyNumberFormat="0" applyFill="0" applyAlignment="0" applyProtection="0"/>
    <xf numFmtId="0" fontId="1" fillId="22" borderId="5" applyNumberFormat="0" applyFont="0" applyAlignment="0" applyProtection="0"/>
    <xf numFmtId="0" fontId="18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10" borderId="1" applyNumberFormat="0" applyAlignment="0" applyProtection="0"/>
    <xf numFmtId="0" fontId="6" fillId="0" borderId="8" applyNumberFormat="0" applyFill="0" applyAlignment="0" applyProtection="0"/>
    <xf numFmtId="0" fontId="19" fillId="23" borderId="0" applyNumberFormat="0" applyBorder="0" applyAlignment="0" applyProtection="0"/>
    <xf numFmtId="0" fontId="2" fillId="0" borderId="9" applyNumberFormat="0" applyFill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42">
    <xf numFmtId="0" fontId="0" fillId="0" borderId="0" xfId="0"/>
    <xf numFmtId="0" fontId="20" fillId="24" borderId="10" xfId="0" applyFont="1" applyFill="1" applyBorder="1"/>
    <xf numFmtId="0" fontId="20" fillId="24" borderId="11" xfId="0" applyFont="1" applyFill="1" applyBorder="1"/>
    <xf numFmtId="43" fontId="20" fillId="24" borderId="10" xfId="47" applyFont="1" applyFill="1" applyBorder="1" applyAlignment="1">
      <alignment horizontal="center"/>
    </xf>
    <xf numFmtId="0" fontId="0" fillId="26" borderId="0" xfId="0" applyFill="1"/>
    <xf numFmtId="0" fontId="0" fillId="26" borderId="0" xfId="0" applyFill="1" applyAlignment="1">
      <alignment horizontal="center"/>
    </xf>
    <xf numFmtId="0" fontId="21" fillId="26" borderId="0" xfId="0" applyFont="1" applyFill="1"/>
    <xf numFmtId="2" fontId="0" fillId="26" borderId="0" xfId="0" applyNumberFormat="1" applyFill="1"/>
    <xf numFmtId="0" fontId="26" fillId="26" borderId="0" xfId="0" applyFont="1" applyFill="1"/>
    <xf numFmtId="0" fontId="29" fillId="26" borderId="0" xfId="0" applyFont="1" applyFill="1" applyBorder="1" applyAlignment="1">
      <alignment horizontal="center"/>
    </xf>
    <xf numFmtId="0" fontId="21" fillId="26" borderId="0" xfId="0" applyFont="1" applyFill="1" applyAlignment="1">
      <alignment horizontal="center"/>
    </xf>
    <xf numFmtId="43" fontId="21" fillId="26" borderId="0" xfId="47" applyFont="1" applyFill="1"/>
    <xf numFmtId="43" fontId="20" fillId="26" borderId="0" xfId="47" applyFont="1" applyFill="1"/>
    <xf numFmtId="2" fontId="21" fillId="26" borderId="0" xfId="0" applyNumberFormat="1" applyFont="1" applyFill="1" applyAlignment="1">
      <alignment horizontal="center"/>
    </xf>
    <xf numFmtId="0" fontId="24" fillId="26" borderId="0" xfId="0" applyFont="1" applyFill="1"/>
    <xf numFmtId="0" fontId="25" fillId="26" borderId="0" xfId="0" applyFont="1" applyFill="1"/>
    <xf numFmtId="9" fontId="20" fillId="26" borderId="0" xfId="48" applyFont="1" applyFill="1"/>
    <xf numFmtId="43" fontId="20" fillId="27" borderId="17" xfId="47" applyFont="1" applyFill="1" applyBorder="1" applyAlignment="1">
      <alignment horizontal="center"/>
    </xf>
    <xf numFmtId="43" fontId="20" fillId="25" borderId="17" xfId="47" applyFont="1" applyFill="1" applyBorder="1" applyAlignment="1">
      <alignment horizontal="center"/>
    </xf>
    <xf numFmtId="43" fontId="20" fillId="28" borderId="17" xfId="47" applyFont="1" applyFill="1" applyBorder="1" applyAlignment="1">
      <alignment horizontal="center"/>
    </xf>
    <xf numFmtId="43" fontId="28" fillId="29" borderId="17" xfId="47" applyFont="1" applyFill="1" applyBorder="1" applyAlignment="1">
      <alignment horizontal="center"/>
    </xf>
    <xf numFmtId="43" fontId="20" fillId="30" borderId="17" xfId="47" applyFont="1" applyFill="1" applyBorder="1" applyAlignment="1">
      <alignment horizontal="center"/>
    </xf>
    <xf numFmtId="43" fontId="20" fillId="31" borderId="18" xfId="47" applyFont="1" applyFill="1" applyBorder="1" applyAlignment="1">
      <alignment horizontal="center"/>
    </xf>
    <xf numFmtId="43" fontId="20" fillId="27" borderId="14" xfId="47" applyFont="1" applyFill="1" applyBorder="1" applyAlignment="1">
      <alignment horizontal="center"/>
    </xf>
    <xf numFmtId="43" fontId="20" fillId="25" borderId="15" xfId="47" applyFont="1" applyFill="1" applyBorder="1" applyAlignment="1">
      <alignment horizontal="center"/>
    </xf>
    <xf numFmtId="43" fontId="20" fillId="28" borderId="15" xfId="47" applyFont="1" applyFill="1" applyBorder="1" applyAlignment="1">
      <alignment horizontal="center"/>
    </xf>
    <xf numFmtId="43" fontId="28" fillId="29" borderId="15" xfId="47" applyFont="1" applyFill="1" applyBorder="1" applyAlignment="1">
      <alignment horizontal="center"/>
    </xf>
    <xf numFmtId="43" fontId="20" fillId="30" borderId="15" xfId="47" applyFont="1" applyFill="1" applyBorder="1" applyAlignment="1">
      <alignment horizontal="center"/>
    </xf>
    <xf numFmtId="0" fontId="21" fillId="26" borderId="14" xfId="0" applyFont="1" applyFill="1" applyBorder="1" applyAlignment="1">
      <alignment horizontal="center"/>
    </xf>
    <xf numFmtId="0" fontId="20" fillId="26" borderId="15" xfId="0" applyFont="1" applyFill="1" applyBorder="1" applyAlignment="1"/>
    <xf numFmtId="0" fontId="20" fillId="26" borderId="16" xfId="0" applyFont="1" applyFill="1" applyBorder="1" applyAlignment="1"/>
    <xf numFmtId="0" fontId="21" fillId="26" borderId="24" xfId="0" applyFont="1" applyFill="1" applyBorder="1"/>
    <xf numFmtId="0" fontId="21" fillId="26" borderId="0" xfId="0" applyFont="1" applyFill="1" applyBorder="1" applyAlignment="1">
      <alignment horizontal="center"/>
    </xf>
    <xf numFmtId="0" fontId="21" fillId="26" borderId="0" xfId="0" applyFont="1" applyFill="1" applyBorder="1"/>
    <xf numFmtId="43" fontId="21" fillId="26" borderId="0" xfId="47" applyFont="1" applyFill="1" applyBorder="1"/>
    <xf numFmtId="43" fontId="21" fillId="26" borderId="20" xfId="47" applyFont="1" applyFill="1" applyBorder="1"/>
    <xf numFmtId="0" fontId="21" fillId="26" borderId="26" xfId="0" applyFont="1" applyFill="1" applyBorder="1"/>
    <xf numFmtId="0" fontId="21" fillId="26" borderId="27" xfId="0" applyFont="1" applyFill="1" applyBorder="1" applyAlignment="1">
      <alignment horizontal="center"/>
    </xf>
    <xf numFmtId="0" fontId="21" fillId="26" borderId="24" xfId="0" applyFont="1" applyFill="1" applyBorder="1" applyAlignment="1">
      <alignment horizontal="center"/>
    </xf>
    <xf numFmtId="0" fontId="26" fillId="26" borderId="10" xfId="0" applyFont="1" applyFill="1" applyBorder="1"/>
    <xf numFmtId="9" fontId="0" fillId="26" borderId="0" xfId="0" applyNumberFormat="1" applyFill="1"/>
    <xf numFmtId="0" fontId="31" fillId="26" borderId="24" xfId="0" applyFont="1" applyFill="1" applyBorder="1" applyAlignment="1">
      <alignment horizontal="center"/>
    </xf>
    <xf numFmtId="0" fontId="31" fillId="26" borderId="0" xfId="0" applyFont="1" applyFill="1" applyBorder="1" applyAlignment="1">
      <alignment horizontal="center"/>
    </xf>
    <xf numFmtId="0" fontId="31" fillId="26" borderId="20" xfId="0" applyFont="1" applyFill="1" applyBorder="1" applyAlignment="1">
      <alignment horizontal="center"/>
    </xf>
    <xf numFmtId="0" fontId="26" fillId="26" borderId="31" xfId="0" applyFont="1" applyFill="1" applyBorder="1"/>
    <xf numFmtId="0" fontId="26" fillId="26" borderId="32" xfId="0" applyFont="1" applyFill="1" applyBorder="1"/>
    <xf numFmtId="0" fontId="26" fillId="26" borderId="25" xfId="0" applyFont="1" applyFill="1" applyBorder="1"/>
    <xf numFmtId="0" fontId="21" fillId="0" borderId="10" xfId="0" applyFont="1" applyBorder="1"/>
    <xf numFmtId="43" fontId="21" fillId="0" borderId="10" xfId="47" applyFont="1" applyBorder="1" applyAlignment="1">
      <alignment horizontal="center"/>
    </xf>
    <xf numFmtId="0" fontId="21" fillId="0" borderId="10" xfId="0" applyFont="1" applyFill="1" applyBorder="1"/>
    <xf numFmtId="0" fontId="22" fillId="0" borderId="10" xfId="1" applyFont="1" applyFill="1" applyBorder="1"/>
    <xf numFmtId="0" fontId="22" fillId="0" borderId="10" xfId="0" applyFont="1" applyFill="1" applyBorder="1"/>
    <xf numFmtId="0" fontId="20" fillId="0" borderId="10" xfId="0" applyFont="1" applyFill="1" applyBorder="1"/>
    <xf numFmtId="43" fontId="20" fillId="0" borderId="10" xfId="47" applyFont="1" applyBorder="1" applyAlignment="1">
      <alignment horizontal="center"/>
    </xf>
    <xf numFmtId="0" fontId="27" fillId="0" borderId="10" xfId="0" applyFont="1" applyFill="1" applyBorder="1"/>
    <xf numFmtId="0" fontId="21" fillId="0" borderId="11" xfId="0" applyFont="1" applyFill="1" applyBorder="1"/>
    <xf numFmtId="0" fontId="21" fillId="0" borderId="11" xfId="0" applyFont="1" applyBorder="1" applyAlignment="1"/>
    <xf numFmtId="0" fontId="21" fillId="0" borderId="11" xfId="0" applyFont="1" applyBorder="1"/>
    <xf numFmtId="43" fontId="21" fillId="0" borderId="10" xfId="47" applyFont="1" applyBorder="1"/>
    <xf numFmtId="0" fontId="21" fillId="0" borderId="10" xfId="0" applyFont="1" applyBorder="1" applyAlignment="1"/>
    <xf numFmtId="0" fontId="21" fillId="26" borderId="37" xfId="0" applyFont="1" applyFill="1" applyBorder="1"/>
    <xf numFmtId="43" fontId="21" fillId="26" borderId="37" xfId="47" applyFont="1" applyFill="1" applyBorder="1"/>
    <xf numFmtId="43" fontId="21" fillId="26" borderId="38" xfId="47" applyFont="1" applyFill="1" applyBorder="1"/>
    <xf numFmtId="9" fontId="26" fillId="26" borderId="28" xfId="48" applyNumberFormat="1" applyFont="1" applyFill="1" applyBorder="1"/>
    <xf numFmtId="9" fontId="26" fillId="26" borderId="29" xfId="48" applyNumberFormat="1" applyFont="1" applyFill="1" applyBorder="1"/>
    <xf numFmtId="0" fontId="21" fillId="0" borderId="12" xfId="0" applyFont="1" applyBorder="1"/>
    <xf numFmtId="43" fontId="21" fillId="0" borderId="12" xfId="47" applyFont="1" applyBorder="1" applyAlignment="1">
      <alignment horizontal="center"/>
    </xf>
    <xf numFmtId="0" fontId="20" fillId="26" borderId="39" xfId="0" applyFont="1" applyFill="1" applyBorder="1"/>
    <xf numFmtId="43" fontId="20" fillId="26" borderId="37" xfId="47" applyFont="1" applyFill="1" applyBorder="1" applyAlignment="1">
      <alignment horizontal="center"/>
    </xf>
    <xf numFmtId="0" fontId="21" fillId="0" borderId="12" xfId="0" applyFont="1" applyFill="1" applyBorder="1"/>
    <xf numFmtId="0" fontId="21" fillId="0" borderId="40" xfId="0" applyFont="1" applyBorder="1" applyAlignment="1"/>
    <xf numFmtId="43" fontId="21" fillId="0" borderId="12" xfId="47" applyFont="1" applyBorder="1"/>
    <xf numFmtId="0" fontId="21" fillId="0" borderId="40" xfId="0" applyFont="1" applyBorder="1"/>
    <xf numFmtId="0" fontId="21" fillId="0" borderId="0" xfId="0" applyFont="1" applyBorder="1" applyAlignment="1">
      <alignment horizontal="center"/>
    </xf>
    <xf numFmtId="43" fontId="21" fillId="0" borderId="30" xfId="47" applyFont="1" applyBorder="1"/>
    <xf numFmtId="43" fontId="21" fillId="0" borderId="25" xfId="47" applyFont="1" applyBorder="1"/>
    <xf numFmtId="0" fontId="21" fillId="34" borderId="37" xfId="0" applyFont="1" applyFill="1" applyBorder="1"/>
    <xf numFmtId="43" fontId="20" fillId="34" borderId="37" xfId="47" applyFont="1" applyFill="1" applyBorder="1"/>
    <xf numFmtId="43" fontId="20" fillId="34" borderId="38" xfId="47" applyFont="1" applyFill="1" applyBorder="1"/>
    <xf numFmtId="0" fontId="21" fillId="34" borderId="39" xfId="0" applyFont="1" applyFill="1" applyBorder="1"/>
    <xf numFmtId="0" fontId="21" fillId="0" borderId="37" xfId="0" applyFont="1" applyFill="1" applyBorder="1"/>
    <xf numFmtId="43" fontId="21" fillId="0" borderId="37" xfId="47" applyFont="1" applyBorder="1"/>
    <xf numFmtId="43" fontId="21" fillId="0" borderId="38" xfId="47" applyFont="1" applyBorder="1"/>
    <xf numFmtId="0" fontId="21" fillId="0" borderId="41" xfId="0" applyFont="1" applyFill="1" applyBorder="1"/>
    <xf numFmtId="43" fontId="21" fillId="0" borderId="41" xfId="47" applyFont="1" applyBorder="1"/>
    <xf numFmtId="43" fontId="21" fillId="0" borderId="42" xfId="47" applyFont="1" applyBorder="1"/>
    <xf numFmtId="0" fontId="21" fillId="34" borderId="43" xfId="0" applyFont="1" applyFill="1" applyBorder="1"/>
    <xf numFmtId="43" fontId="20" fillId="34" borderId="43" xfId="47" applyFont="1" applyFill="1" applyBorder="1"/>
    <xf numFmtId="43" fontId="20" fillId="34" borderId="44" xfId="47" applyFont="1" applyFill="1" applyBorder="1"/>
    <xf numFmtId="0" fontId="20" fillId="26" borderId="0" xfId="0" applyFont="1" applyFill="1" applyBorder="1"/>
    <xf numFmtId="43" fontId="20" fillId="26" borderId="0" xfId="47" applyFont="1" applyFill="1" applyBorder="1" applyAlignment="1">
      <alignment horizontal="center"/>
    </xf>
    <xf numFmtId="0" fontId="28" fillId="32" borderId="14" xfId="0" applyFont="1" applyFill="1" applyBorder="1" applyAlignment="1">
      <alignment horizontal="center"/>
    </xf>
    <xf numFmtId="0" fontId="28" fillId="32" borderId="15" xfId="0" applyFont="1" applyFill="1" applyBorder="1" applyAlignment="1">
      <alignment horizontal="center"/>
    </xf>
    <xf numFmtId="0" fontId="28" fillId="32" borderId="19" xfId="0" applyFont="1" applyFill="1" applyBorder="1" applyAlignment="1">
      <alignment horizontal="center"/>
    </xf>
    <xf numFmtId="0" fontId="31" fillId="26" borderId="0" xfId="0" applyFont="1" applyFill="1" applyBorder="1" applyAlignment="1">
      <alignment horizontal="center"/>
    </xf>
    <xf numFmtId="0" fontId="20" fillId="26" borderId="14" xfId="0" applyFont="1" applyFill="1" applyBorder="1" applyAlignment="1">
      <alignment horizontal="center"/>
    </xf>
    <xf numFmtId="0" fontId="20" fillId="26" borderId="15" xfId="0" applyFont="1" applyFill="1" applyBorder="1" applyAlignment="1">
      <alignment horizontal="center"/>
    </xf>
    <xf numFmtId="0" fontId="30" fillId="32" borderId="21" xfId="0" applyFont="1" applyFill="1" applyBorder="1" applyAlignment="1">
      <alignment horizontal="center"/>
    </xf>
    <xf numFmtId="0" fontId="30" fillId="32" borderId="22" xfId="0" applyFont="1" applyFill="1" applyBorder="1" applyAlignment="1">
      <alignment horizontal="center"/>
    </xf>
    <xf numFmtId="0" fontId="30" fillId="32" borderId="23" xfId="0" applyFont="1" applyFill="1" applyBorder="1" applyAlignment="1">
      <alignment horizontal="center"/>
    </xf>
    <xf numFmtId="0" fontId="31" fillId="26" borderId="24" xfId="0" applyFont="1" applyFill="1" applyBorder="1" applyAlignment="1">
      <alignment horizontal="center"/>
    </xf>
    <xf numFmtId="0" fontId="31" fillId="26" borderId="20" xfId="0" applyFont="1" applyFill="1" applyBorder="1" applyAlignment="1">
      <alignment horizontal="center"/>
    </xf>
    <xf numFmtId="0" fontId="20" fillId="26" borderId="26" xfId="0" applyFont="1" applyFill="1" applyBorder="1" applyAlignment="1">
      <alignment horizontal="left"/>
    </xf>
    <xf numFmtId="0" fontId="20" fillId="26" borderId="33" xfId="0" applyFont="1" applyFill="1" applyBorder="1" applyAlignment="1">
      <alignment horizontal="left"/>
    </xf>
    <xf numFmtId="0" fontId="20" fillId="26" borderId="16" xfId="0" applyFont="1" applyFill="1" applyBorder="1" applyAlignment="1">
      <alignment horizontal="center"/>
    </xf>
    <xf numFmtId="0" fontId="20" fillId="26" borderId="34" xfId="0" applyFont="1" applyFill="1" applyBorder="1" applyAlignment="1">
      <alignment horizontal="left"/>
    </xf>
    <xf numFmtId="0" fontId="20" fillId="26" borderId="35" xfId="0" applyFont="1" applyFill="1" applyBorder="1" applyAlignment="1">
      <alignment horizontal="left"/>
    </xf>
    <xf numFmtId="0" fontId="20" fillId="26" borderId="36" xfId="0" applyFont="1" applyFill="1" applyBorder="1" applyAlignment="1">
      <alignment horizontal="left"/>
    </xf>
    <xf numFmtId="0" fontId="20" fillId="26" borderId="13" xfId="0" applyFont="1" applyFill="1" applyBorder="1" applyAlignment="1">
      <alignment horizontal="left"/>
    </xf>
    <xf numFmtId="0" fontId="30" fillId="32" borderId="45" xfId="0" applyFont="1" applyFill="1" applyBorder="1" applyAlignment="1">
      <alignment horizontal="center"/>
    </xf>
    <xf numFmtId="0" fontId="30" fillId="32" borderId="46" xfId="0" applyFont="1" applyFill="1" applyBorder="1" applyAlignment="1">
      <alignment horizontal="center"/>
    </xf>
    <xf numFmtId="0" fontId="30" fillId="32" borderId="47" xfId="0" applyFont="1" applyFill="1" applyBorder="1" applyAlignment="1">
      <alignment horizontal="center"/>
    </xf>
    <xf numFmtId="0" fontId="31" fillId="26" borderId="48" xfId="0" applyFont="1" applyFill="1" applyBorder="1" applyAlignment="1">
      <alignment horizontal="center"/>
    </xf>
    <xf numFmtId="0" fontId="31" fillId="26" borderId="49" xfId="0" applyFont="1" applyFill="1" applyBorder="1" applyAlignment="1">
      <alignment horizontal="center"/>
    </xf>
    <xf numFmtId="0" fontId="29" fillId="26" borderId="48" xfId="0" applyFont="1" applyFill="1" applyBorder="1" applyAlignment="1">
      <alignment horizontal="center"/>
    </xf>
    <xf numFmtId="0" fontId="29" fillId="26" borderId="49" xfId="0" applyFont="1" applyFill="1" applyBorder="1" applyAlignment="1">
      <alignment horizontal="center"/>
    </xf>
    <xf numFmtId="0" fontId="20" fillId="26" borderId="50" xfId="0" applyFont="1" applyFill="1" applyBorder="1" applyAlignment="1">
      <alignment horizontal="center"/>
    </xf>
    <xf numFmtId="43" fontId="20" fillId="31" borderId="51" xfId="47" applyFont="1" applyFill="1" applyBorder="1" applyAlignment="1">
      <alignment horizontal="center"/>
    </xf>
    <xf numFmtId="0" fontId="28" fillId="32" borderId="50" xfId="0" applyFont="1" applyFill="1" applyBorder="1" applyAlignment="1">
      <alignment horizontal="center"/>
    </xf>
    <xf numFmtId="0" fontId="28" fillId="32" borderId="51" xfId="0" applyFont="1" applyFill="1" applyBorder="1" applyAlignment="1">
      <alignment horizontal="center"/>
    </xf>
    <xf numFmtId="0" fontId="0" fillId="26" borderId="48" xfId="0" applyFill="1" applyBorder="1"/>
    <xf numFmtId="0" fontId="0" fillId="0" borderId="0" xfId="0" applyBorder="1" applyAlignment="1">
      <alignment horizontal="center"/>
    </xf>
    <xf numFmtId="43" fontId="21" fillId="0" borderId="52" xfId="47" applyFont="1" applyBorder="1" applyAlignment="1">
      <alignment horizontal="center"/>
    </xf>
    <xf numFmtId="43" fontId="21" fillId="0" borderId="53" xfId="47" applyFont="1" applyBorder="1" applyAlignment="1">
      <alignment horizontal="center"/>
    </xf>
    <xf numFmtId="43" fontId="20" fillId="0" borderId="53" xfId="47" applyFont="1" applyBorder="1" applyAlignment="1">
      <alignment horizontal="center"/>
    </xf>
    <xf numFmtId="0" fontId="0" fillId="24" borderId="48" xfId="0" applyFill="1" applyBorder="1"/>
    <xf numFmtId="0" fontId="0" fillId="24" borderId="0" xfId="0" applyFill="1" applyBorder="1" applyAlignment="1">
      <alignment horizontal="center"/>
    </xf>
    <xf numFmtId="43" fontId="20" fillId="24" borderId="53" xfId="47" applyFont="1" applyFill="1" applyBorder="1" applyAlignment="1">
      <alignment horizontal="center"/>
    </xf>
    <xf numFmtId="0" fontId="0" fillId="26" borderId="0" xfId="0" applyFill="1" applyBorder="1" applyAlignment="1">
      <alignment horizontal="center"/>
    </xf>
    <xf numFmtId="43" fontId="20" fillId="26" borderId="54" xfId="47" applyFont="1" applyFill="1" applyBorder="1" applyAlignment="1">
      <alignment horizontal="center"/>
    </xf>
    <xf numFmtId="43" fontId="20" fillId="26" borderId="49" xfId="47" applyFont="1" applyFill="1" applyBorder="1" applyAlignment="1">
      <alignment horizontal="center"/>
    </xf>
    <xf numFmtId="0" fontId="21" fillId="0" borderId="0" xfId="0" applyFont="1" applyFill="1" applyBorder="1"/>
    <xf numFmtId="43" fontId="20" fillId="0" borderId="0" xfId="47" applyFont="1" applyBorder="1" applyAlignment="1">
      <alignment horizontal="center"/>
    </xf>
    <xf numFmtId="43" fontId="20" fillId="0" borderId="49" xfId="47" applyFont="1" applyBorder="1" applyAlignment="1">
      <alignment horizontal="center"/>
    </xf>
    <xf numFmtId="0" fontId="20" fillId="24" borderId="0" xfId="0" applyFont="1" applyFill="1" applyBorder="1"/>
    <xf numFmtId="43" fontId="20" fillId="24" borderId="0" xfId="47" applyFont="1" applyFill="1" applyBorder="1" applyAlignment="1">
      <alignment horizontal="center"/>
    </xf>
    <xf numFmtId="43" fontId="20" fillId="24" borderId="49" xfId="47" applyFont="1" applyFill="1" applyBorder="1" applyAlignment="1">
      <alignment horizontal="center"/>
    </xf>
    <xf numFmtId="0" fontId="0" fillId="33" borderId="55" xfId="0" applyFill="1" applyBorder="1"/>
    <xf numFmtId="0" fontId="0" fillId="33" borderId="56" xfId="0" applyFill="1" applyBorder="1" applyAlignment="1">
      <alignment horizontal="center"/>
    </xf>
    <xf numFmtId="0" fontId="20" fillId="33" borderId="56" xfId="0" applyFont="1" applyFill="1" applyBorder="1"/>
    <xf numFmtId="2" fontId="20" fillId="33" borderId="56" xfId="0" applyNumberFormat="1" applyFont="1" applyFill="1" applyBorder="1" applyAlignment="1">
      <alignment horizontal="center"/>
    </xf>
    <xf numFmtId="2" fontId="20" fillId="33" borderId="57" xfId="0" applyNumberFormat="1" applyFont="1" applyFill="1" applyBorder="1" applyAlignment="1">
      <alignment horizontal="center"/>
    </xf>
  </cellXfs>
  <cellStyles count="49">
    <cellStyle name="20% - Accent1 2" xfId="6"/>
    <cellStyle name="20% - Accent2 2" xfId="8"/>
    <cellStyle name="20% - Accent3 2" xfId="4"/>
    <cellStyle name="20% - Accent4 2" xfId="9"/>
    <cellStyle name="20% - Accent5 2" xfId="10"/>
    <cellStyle name="20% - Accent6 2" xfId="12"/>
    <cellStyle name="40% - Accent1 2" xfId="3"/>
    <cellStyle name="40% - Accent2 2" xfId="14"/>
    <cellStyle name="40% - Accent3 2" xfId="16"/>
    <cellStyle name="40% - Accent4 2" xfId="18"/>
    <cellStyle name="40% - Accent5 2" xfId="19"/>
    <cellStyle name="40% - Accent6 2" xfId="20"/>
    <cellStyle name="60% - Accent1 2" xfId="11"/>
    <cellStyle name="60% - Accent2 2" xfId="13"/>
    <cellStyle name="60% - Accent3 2" xfId="21"/>
    <cellStyle name="60% - Accent4 2" xfId="24"/>
    <cellStyle name="60% - Accent5 2" xfId="26"/>
    <cellStyle name="60% - Accent6 2" xfId="27"/>
    <cellStyle name="Accent1 2" xfId="28"/>
    <cellStyle name="Accent2 2" xfId="29"/>
    <cellStyle name="Accent3 2" xfId="30"/>
    <cellStyle name="Accent4 2" xfId="31"/>
    <cellStyle name="Accent5 2" xfId="33"/>
    <cellStyle name="Accent6 2" xfId="34"/>
    <cellStyle name="Bad 2" xfId="35"/>
    <cellStyle name="Calculation 2" xfId="7"/>
    <cellStyle name="Check Cell 2" xfId="36"/>
    <cellStyle name="Comma" xfId="47" builtinId="3"/>
    <cellStyle name="Comma 2" xfId="2"/>
    <cellStyle name="Explanatory Text 2" xfId="39"/>
    <cellStyle name="Good 2" xfId="22"/>
    <cellStyle name="Heading 1 2" xfId="40"/>
    <cellStyle name="Heading 2 2" xfId="37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2" xfId="1"/>
    <cellStyle name="Normal 5" xfId="25"/>
    <cellStyle name="Note 2" xfId="38"/>
    <cellStyle name="Output 2" xfId="23"/>
    <cellStyle name="Percent" xfId="48" builtinId="5"/>
    <cellStyle name="Percent 2" xfId="5"/>
    <cellStyle name="Style 1" xfId="32"/>
    <cellStyle name="Title 2" xfId="15"/>
    <cellStyle name="Total 2" xfId="46"/>
    <cellStyle name="Warning Text 2" xfId="17"/>
  </cellStyles>
  <dxfs count="0"/>
  <tableStyles count="0" defaultTableStyle="TableStyleMedium2" defaultPivotStyle="PivotStyleLight16"/>
  <colors>
    <mruColors>
      <color rgb="FF445454"/>
      <color rgb="FFC7D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5</xdr:row>
      <xdr:rowOff>38099</xdr:rowOff>
    </xdr:from>
    <xdr:to>
      <xdr:col>0</xdr:col>
      <xdr:colOff>2140745</xdr:colOff>
      <xdr:row>18</xdr:row>
      <xdr:rowOff>114299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295399"/>
          <a:ext cx="2007394" cy="26765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23</xdr:row>
      <xdr:rowOff>9524</xdr:rowOff>
    </xdr:from>
    <xdr:to>
      <xdr:col>0</xdr:col>
      <xdr:colOff>2114550</xdr:colOff>
      <xdr:row>30</xdr:row>
      <xdr:rowOff>190500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67" b="4326"/>
        <a:stretch/>
      </xdr:blipFill>
      <xdr:spPr>
        <a:xfrm>
          <a:off x="133350" y="3648074"/>
          <a:ext cx="1981200" cy="158115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34</xdr:row>
      <xdr:rowOff>13608</xdr:rowOff>
    </xdr:from>
    <xdr:to>
      <xdr:col>0</xdr:col>
      <xdr:colOff>1952625</xdr:colOff>
      <xdr:row>40</xdr:row>
      <xdr:rowOff>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3" t="21752" b="9781"/>
        <a:stretch/>
      </xdr:blipFill>
      <xdr:spPr>
        <a:xfrm>
          <a:off x="247651" y="6667501"/>
          <a:ext cx="1704974" cy="121103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43</xdr:row>
      <xdr:rowOff>13607</xdr:rowOff>
    </xdr:from>
    <xdr:to>
      <xdr:col>0</xdr:col>
      <xdr:colOff>2066925</xdr:colOff>
      <xdr:row>51</xdr:row>
      <xdr:rowOff>1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" t="13397" r="-1" b="6699"/>
        <a:stretch/>
      </xdr:blipFill>
      <xdr:spPr>
        <a:xfrm>
          <a:off x="114300" y="8341178"/>
          <a:ext cx="1952625" cy="1619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9524</xdr:rowOff>
    </xdr:from>
    <xdr:to>
      <xdr:col>1</xdr:col>
      <xdr:colOff>4763</xdr:colOff>
      <xdr:row>16</xdr:row>
      <xdr:rowOff>200024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98"/>
        <a:stretch/>
      </xdr:blipFill>
      <xdr:spPr>
        <a:xfrm>
          <a:off x="38100" y="1219199"/>
          <a:ext cx="2700338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16</xdr:row>
      <xdr:rowOff>190500</xdr:rowOff>
    </xdr:from>
    <xdr:to>
      <xdr:col>1</xdr:col>
      <xdr:colOff>4763</xdr:colOff>
      <xdr:row>28</xdr:row>
      <xdr:rowOff>180975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98"/>
        <a:stretch/>
      </xdr:blipFill>
      <xdr:spPr>
        <a:xfrm>
          <a:off x="38100" y="3533775"/>
          <a:ext cx="2700338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2700338</xdr:colOff>
      <xdr:row>41</xdr:row>
      <xdr:rowOff>190500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98"/>
        <a:stretch/>
      </xdr:blipFill>
      <xdr:spPr>
        <a:xfrm>
          <a:off x="0" y="6143625"/>
          <a:ext cx="2700338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190501</xdr:rowOff>
    </xdr:from>
    <xdr:to>
      <xdr:col>0</xdr:col>
      <xdr:colOff>2700338</xdr:colOff>
      <xdr:row>53</xdr:row>
      <xdr:rowOff>180976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98"/>
        <a:stretch/>
      </xdr:blipFill>
      <xdr:spPr>
        <a:xfrm>
          <a:off x="0" y="8534401"/>
          <a:ext cx="2700338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53</xdr:row>
      <xdr:rowOff>9526</xdr:rowOff>
    </xdr:from>
    <xdr:to>
      <xdr:col>0</xdr:col>
      <xdr:colOff>2709863</xdr:colOff>
      <xdr:row>65</xdr:row>
      <xdr:rowOff>1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98"/>
        <a:stretch/>
      </xdr:blipFill>
      <xdr:spPr>
        <a:xfrm>
          <a:off x="9525" y="10820401"/>
          <a:ext cx="2700338" cy="239077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257174</xdr:colOff>
      <xdr:row>67</xdr:row>
      <xdr:rowOff>19049</xdr:rowOff>
    </xdr:from>
    <xdr:to>
      <xdr:col>0</xdr:col>
      <xdr:colOff>2466975</xdr:colOff>
      <xdr:row>76</xdr:row>
      <xdr:rowOff>88559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97" b="-109"/>
        <a:stretch/>
      </xdr:blipFill>
      <xdr:spPr>
        <a:xfrm>
          <a:off x="257174" y="13573124"/>
          <a:ext cx="2209801" cy="186973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257174</xdr:colOff>
      <xdr:row>76</xdr:row>
      <xdr:rowOff>95249</xdr:rowOff>
    </xdr:from>
    <xdr:to>
      <xdr:col>0</xdr:col>
      <xdr:colOff>2466975</xdr:colOff>
      <xdr:row>85</xdr:row>
      <xdr:rowOff>164759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97" b="-109"/>
        <a:stretch/>
      </xdr:blipFill>
      <xdr:spPr>
        <a:xfrm>
          <a:off x="257174" y="15449549"/>
          <a:ext cx="2209801" cy="186973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87</xdr:row>
      <xdr:rowOff>161924</xdr:rowOff>
    </xdr:from>
    <xdr:to>
      <xdr:col>0</xdr:col>
      <xdr:colOff>2476500</xdr:colOff>
      <xdr:row>95</xdr:row>
      <xdr:rowOff>118183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3" t="21752" b="9781"/>
        <a:stretch/>
      </xdr:blipFill>
      <xdr:spPr>
        <a:xfrm>
          <a:off x="247650" y="17716499"/>
          <a:ext cx="2228850" cy="155645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96</xdr:row>
      <xdr:rowOff>19049</xdr:rowOff>
    </xdr:from>
    <xdr:to>
      <xdr:col>0</xdr:col>
      <xdr:colOff>2466975</xdr:colOff>
      <xdr:row>103</xdr:row>
      <xdr:rowOff>175333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3" t="21752" b="9781"/>
        <a:stretch/>
      </xdr:blipFill>
      <xdr:spPr>
        <a:xfrm>
          <a:off x="238125" y="19373849"/>
          <a:ext cx="2228850" cy="155645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104</xdr:row>
      <xdr:rowOff>76199</xdr:rowOff>
    </xdr:from>
    <xdr:to>
      <xdr:col>0</xdr:col>
      <xdr:colOff>2466975</xdr:colOff>
      <xdr:row>112</xdr:row>
      <xdr:rowOff>32458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3" t="21752" b="9781"/>
        <a:stretch/>
      </xdr:blipFill>
      <xdr:spPr>
        <a:xfrm>
          <a:off x="238125" y="21031199"/>
          <a:ext cx="2228850" cy="155645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114</xdr:row>
      <xdr:rowOff>28574</xdr:rowOff>
    </xdr:from>
    <xdr:to>
      <xdr:col>0</xdr:col>
      <xdr:colOff>2333625</xdr:colOff>
      <xdr:row>124</xdr:row>
      <xdr:rowOff>19049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" t="-2" r="-1" b="3"/>
        <a:stretch/>
      </xdr:blipFill>
      <xdr:spPr>
        <a:xfrm>
          <a:off x="381000" y="23098124"/>
          <a:ext cx="1952625" cy="199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zoomScaleNormal="100" workbookViewId="0">
      <pane xSplit="2" ySplit="4" topLeftCell="C40" activePane="bottomRight" state="frozen"/>
      <selection pane="topRight" activeCell="B1" sqref="B1"/>
      <selection pane="bottomLeft" activeCell="A2" sqref="A2"/>
      <selection pane="bottomRight" activeCell="K44" sqref="K44"/>
    </sheetView>
  </sheetViews>
  <sheetFormatPr defaultRowHeight="15" x14ac:dyDescent="0.25"/>
  <cols>
    <col min="1" max="1" width="32.28515625" style="4" customWidth="1"/>
    <col min="2" max="2" width="5.7109375" style="5" customWidth="1"/>
    <col min="3" max="3" width="41" style="4" customWidth="1"/>
    <col min="4" max="4" width="13.140625" style="4" customWidth="1"/>
    <col min="5" max="5" width="12.7109375" style="4" customWidth="1"/>
    <col min="6" max="6" width="15" style="4" customWidth="1"/>
    <col min="7" max="7" width="13.5703125" style="4" customWidth="1"/>
    <col min="8" max="8" width="13.28515625" style="4" customWidth="1"/>
    <col min="9" max="9" width="13.85546875" style="4" customWidth="1"/>
    <col min="10" max="16384" width="9.140625" style="4"/>
  </cols>
  <sheetData>
    <row r="1" spans="1:10" ht="41.25" customHeight="1" x14ac:dyDescent="0.35">
      <c r="A1" s="109" t="s">
        <v>121</v>
      </c>
      <c r="B1" s="110"/>
      <c r="C1" s="110"/>
      <c r="D1" s="110"/>
      <c r="E1" s="110"/>
      <c r="F1" s="110"/>
      <c r="G1" s="110"/>
      <c r="H1" s="110"/>
      <c r="I1" s="111"/>
    </row>
    <row r="2" spans="1:10" ht="19.5" x14ac:dyDescent="0.25">
      <c r="A2" s="112" t="s">
        <v>120</v>
      </c>
      <c r="B2" s="94"/>
      <c r="C2" s="94"/>
      <c r="D2" s="94"/>
      <c r="E2" s="94"/>
      <c r="F2" s="94"/>
      <c r="G2" s="94"/>
      <c r="H2" s="94"/>
      <c r="I2" s="113"/>
    </row>
    <row r="3" spans="1:10" ht="6" customHeight="1" thickBot="1" x14ac:dyDescent="0.3">
      <c r="A3" s="114"/>
      <c r="B3" s="9"/>
      <c r="C3" s="9"/>
      <c r="D3" s="9"/>
      <c r="E3" s="9"/>
      <c r="F3" s="9"/>
      <c r="G3" s="9"/>
      <c r="H3" s="9"/>
      <c r="I3" s="115"/>
    </row>
    <row r="4" spans="1:10" ht="16.5" thickBot="1" x14ac:dyDescent="0.3">
      <c r="A4" s="116" t="s">
        <v>73</v>
      </c>
      <c r="B4" s="96"/>
      <c r="C4" s="96"/>
      <c r="D4" s="23" t="s">
        <v>1</v>
      </c>
      <c r="E4" s="24" t="s">
        <v>2</v>
      </c>
      <c r="F4" s="25" t="s">
        <v>0</v>
      </c>
      <c r="G4" s="26" t="s">
        <v>3</v>
      </c>
      <c r="H4" s="27" t="s">
        <v>4</v>
      </c>
      <c r="I4" s="117" t="s">
        <v>5</v>
      </c>
    </row>
    <row r="5" spans="1:10" ht="16.5" thickBot="1" x14ac:dyDescent="0.3">
      <c r="A5" s="118" t="s">
        <v>6</v>
      </c>
      <c r="B5" s="92"/>
      <c r="C5" s="92"/>
      <c r="D5" s="92"/>
      <c r="E5" s="92"/>
      <c r="F5" s="92"/>
      <c r="G5" s="92"/>
      <c r="H5" s="92"/>
      <c r="I5" s="119"/>
    </row>
    <row r="6" spans="1:10" ht="15.75" x14ac:dyDescent="0.25">
      <c r="A6" s="120"/>
      <c r="B6" s="121">
        <v>1</v>
      </c>
      <c r="C6" s="65" t="s">
        <v>124</v>
      </c>
      <c r="D6" s="66">
        <v>8.75</v>
      </c>
      <c r="E6" s="66">
        <v>14.95</v>
      </c>
      <c r="F6" s="66">
        <v>8.75</v>
      </c>
      <c r="G6" s="66">
        <v>9.1</v>
      </c>
      <c r="H6" s="66">
        <v>9</v>
      </c>
      <c r="I6" s="122">
        <v>9</v>
      </c>
      <c r="J6" s="5"/>
    </row>
    <row r="7" spans="1:10" ht="15.75" x14ac:dyDescent="0.25">
      <c r="A7" s="120"/>
      <c r="B7" s="121">
        <v>2</v>
      </c>
      <c r="C7" s="49" t="s">
        <v>7</v>
      </c>
      <c r="D7" s="48">
        <v>79.900000000000006</v>
      </c>
      <c r="E7" s="48">
        <v>79.95</v>
      </c>
      <c r="F7" s="48">
        <v>80</v>
      </c>
      <c r="G7" s="48">
        <v>78.5</v>
      </c>
      <c r="H7" s="48">
        <v>78</v>
      </c>
      <c r="I7" s="123">
        <v>79.900000000000006</v>
      </c>
      <c r="J7" s="5"/>
    </row>
    <row r="8" spans="1:10" ht="15.75" x14ac:dyDescent="0.25">
      <c r="A8" s="120"/>
      <c r="B8" s="121">
        <v>3</v>
      </c>
      <c r="C8" s="50" t="s">
        <v>19</v>
      </c>
      <c r="D8" s="48">
        <v>32.049999999999997</v>
      </c>
      <c r="E8" s="48">
        <v>32.9</v>
      </c>
      <c r="F8" s="48">
        <v>33.75</v>
      </c>
      <c r="G8" s="48">
        <v>35</v>
      </c>
      <c r="H8" s="48">
        <v>31.5</v>
      </c>
      <c r="I8" s="123">
        <v>33</v>
      </c>
      <c r="J8" s="5"/>
    </row>
    <row r="9" spans="1:10" ht="15.75" x14ac:dyDescent="0.25">
      <c r="A9" s="120"/>
      <c r="B9" s="121">
        <v>4</v>
      </c>
      <c r="C9" s="50" t="s">
        <v>8</v>
      </c>
      <c r="D9" s="48">
        <v>118.35</v>
      </c>
      <c r="E9" s="48">
        <v>127.6</v>
      </c>
      <c r="F9" s="48">
        <v>113</v>
      </c>
      <c r="G9" s="48">
        <v>117</v>
      </c>
      <c r="H9" s="48">
        <v>112</v>
      </c>
      <c r="I9" s="123">
        <v>119.8</v>
      </c>
      <c r="J9" s="5"/>
    </row>
    <row r="10" spans="1:10" ht="15.75" x14ac:dyDescent="0.25">
      <c r="A10" s="120"/>
      <c r="B10" s="121">
        <v>5</v>
      </c>
      <c r="C10" s="49" t="s">
        <v>125</v>
      </c>
      <c r="D10" s="48">
        <v>81.25</v>
      </c>
      <c r="E10" s="48">
        <v>85.75</v>
      </c>
      <c r="F10" s="48">
        <v>86</v>
      </c>
      <c r="G10" s="48">
        <v>83.5</v>
      </c>
      <c r="H10" s="48">
        <v>81.5</v>
      </c>
      <c r="I10" s="123">
        <v>85.75</v>
      </c>
      <c r="J10" s="5"/>
    </row>
    <row r="11" spans="1:10" ht="15.75" x14ac:dyDescent="0.25">
      <c r="A11" s="120"/>
      <c r="B11" s="121">
        <v>6</v>
      </c>
      <c r="C11" s="49" t="s">
        <v>50</v>
      </c>
      <c r="D11" s="48">
        <v>72.95</v>
      </c>
      <c r="E11" s="48">
        <v>73</v>
      </c>
      <c r="F11" s="48">
        <v>73</v>
      </c>
      <c r="G11" s="48">
        <v>72.75</v>
      </c>
      <c r="H11" s="48">
        <v>71.5</v>
      </c>
      <c r="I11" s="123">
        <v>70.95</v>
      </c>
      <c r="J11" s="5"/>
    </row>
    <row r="12" spans="1:10" ht="15.75" x14ac:dyDescent="0.25">
      <c r="A12" s="120"/>
      <c r="B12" s="121">
        <v>7</v>
      </c>
      <c r="C12" s="49" t="s">
        <v>13</v>
      </c>
      <c r="D12" s="48">
        <v>28</v>
      </c>
      <c r="E12" s="48">
        <v>28</v>
      </c>
      <c r="F12" s="48">
        <v>28</v>
      </c>
      <c r="G12" s="48">
        <v>31.25</v>
      </c>
      <c r="H12" s="48">
        <v>31.5</v>
      </c>
      <c r="I12" s="123">
        <v>28</v>
      </c>
      <c r="J12" s="5"/>
    </row>
    <row r="13" spans="1:10" ht="15.75" x14ac:dyDescent="0.25">
      <c r="A13" s="120"/>
      <c r="B13" s="121">
        <v>8</v>
      </c>
      <c r="C13" s="51" t="s">
        <v>52</v>
      </c>
      <c r="D13" s="48">
        <v>36.65</v>
      </c>
      <c r="E13" s="48">
        <v>39.5</v>
      </c>
      <c r="F13" s="48">
        <v>37.75</v>
      </c>
      <c r="G13" s="48">
        <v>37.25</v>
      </c>
      <c r="H13" s="48">
        <v>39.5</v>
      </c>
      <c r="I13" s="123">
        <v>39.5</v>
      </c>
      <c r="J13" s="5"/>
    </row>
    <row r="14" spans="1:10" ht="15.75" x14ac:dyDescent="0.25">
      <c r="A14" s="120"/>
      <c r="B14" s="121">
        <v>9</v>
      </c>
      <c r="C14" s="49" t="s">
        <v>15</v>
      </c>
      <c r="D14" s="48">
        <v>103.65</v>
      </c>
      <c r="E14" s="48">
        <v>114.5</v>
      </c>
      <c r="F14" s="48">
        <v>106</v>
      </c>
      <c r="G14" s="48">
        <v>128</v>
      </c>
      <c r="H14" s="48">
        <v>114.5</v>
      </c>
      <c r="I14" s="123">
        <v>102.75</v>
      </c>
      <c r="J14" s="5"/>
    </row>
    <row r="15" spans="1:10" ht="15.75" x14ac:dyDescent="0.25">
      <c r="A15" s="120"/>
      <c r="B15" s="121">
        <v>10</v>
      </c>
      <c r="C15" s="49" t="s">
        <v>26</v>
      </c>
      <c r="D15" s="48">
        <v>127.95</v>
      </c>
      <c r="E15" s="48">
        <v>142.5</v>
      </c>
      <c r="F15" s="48">
        <v>130</v>
      </c>
      <c r="G15" s="48">
        <v>128.9</v>
      </c>
      <c r="H15" s="48">
        <v>128</v>
      </c>
      <c r="I15" s="123">
        <v>135</v>
      </c>
      <c r="J15" s="5"/>
    </row>
    <row r="16" spans="1:10" ht="15.75" x14ac:dyDescent="0.25">
      <c r="A16" s="120"/>
      <c r="B16" s="121">
        <v>11</v>
      </c>
      <c r="C16" s="51" t="s">
        <v>53</v>
      </c>
      <c r="D16" s="48">
        <v>70.650000000000006</v>
      </c>
      <c r="E16" s="48">
        <v>74.5</v>
      </c>
      <c r="F16" s="48">
        <v>69</v>
      </c>
      <c r="G16" s="48">
        <v>74.5</v>
      </c>
      <c r="H16" s="48">
        <v>69.5</v>
      </c>
      <c r="I16" s="123">
        <v>67</v>
      </c>
      <c r="J16" s="5"/>
    </row>
    <row r="17" spans="1:10" ht="15.75" x14ac:dyDescent="0.25">
      <c r="A17" s="120"/>
      <c r="B17" s="121">
        <v>12</v>
      </c>
      <c r="C17" s="51" t="s">
        <v>72</v>
      </c>
      <c r="D17" s="48">
        <v>58</v>
      </c>
      <c r="E17" s="48">
        <v>57.25</v>
      </c>
      <c r="F17" s="48">
        <v>56.5</v>
      </c>
      <c r="G17" s="48">
        <v>64.95</v>
      </c>
      <c r="H17" s="48">
        <v>56.5</v>
      </c>
      <c r="I17" s="123">
        <v>116.5</v>
      </c>
      <c r="J17" s="5"/>
    </row>
    <row r="18" spans="1:10" ht="15.75" x14ac:dyDescent="0.25">
      <c r="A18" s="120"/>
      <c r="B18" s="121">
        <v>13</v>
      </c>
      <c r="C18" s="49" t="s">
        <v>111</v>
      </c>
      <c r="D18" s="48">
        <v>44.95</v>
      </c>
      <c r="E18" s="48">
        <v>46</v>
      </c>
      <c r="F18" s="48">
        <v>45</v>
      </c>
      <c r="G18" s="48">
        <v>46.95</v>
      </c>
      <c r="H18" s="48">
        <v>44.5</v>
      </c>
      <c r="I18" s="123">
        <v>47.5</v>
      </c>
      <c r="J18" s="5"/>
    </row>
    <row r="19" spans="1:10" ht="15.75" x14ac:dyDescent="0.25">
      <c r="A19" s="120"/>
      <c r="B19" s="121"/>
      <c r="C19" s="52"/>
      <c r="D19" s="53">
        <f t="shared" ref="D19:I19" si="0">SUM(D6:D18)</f>
        <v>863.1</v>
      </c>
      <c r="E19" s="53">
        <f t="shared" si="0"/>
        <v>916.4</v>
      </c>
      <c r="F19" s="53">
        <f t="shared" si="0"/>
        <v>866.75</v>
      </c>
      <c r="G19" s="53">
        <f t="shared" si="0"/>
        <v>907.65000000000009</v>
      </c>
      <c r="H19" s="53">
        <f t="shared" si="0"/>
        <v>867.5</v>
      </c>
      <c r="I19" s="124">
        <f t="shared" si="0"/>
        <v>934.65</v>
      </c>
      <c r="J19" s="5"/>
    </row>
    <row r="20" spans="1:10" ht="15.75" x14ac:dyDescent="0.25">
      <c r="A20" s="125"/>
      <c r="B20" s="126"/>
      <c r="C20" s="2" t="s">
        <v>114</v>
      </c>
      <c r="D20" s="3">
        <f>D19/$H$19</f>
        <v>0.99492795389048994</v>
      </c>
      <c r="E20" s="3">
        <f>E19/$H$19</f>
        <v>1.0563688760806915</v>
      </c>
      <c r="F20" s="3">
        <f>F19/$H$19</f>
        <v>0.99913544668587895</v>
      </c>
      <c r="G20" s="3">
        <f>G19/$H$19</f>
        <v>1.0462824207492796</v>
      </c>
      <c r="H20" s="3">
        <v>100</v>
      </c>
      <c r="I20" s="127">
        <f>I19/$H$19</f>
        <v>1.0774063400576368</v>
      </c>
      <c r="J20" s="5"/>
    </row>
    <row r="21" spans="1:10" ht="3" customHeight="1" x14ac:dyDescent="0.25">
      <c r="A21" s="120"/>
      <c r="B21" s="128"/>
      <c r="C21" s="67"/>
      <c r="D21" s="68"/>
      <c r="E21" s="68"/>
      <c r="F21" s="68"/>
      <c r="G21" s="68"/>
      <c r="H21" s="68"/>
      <c r="I21" s="129"/>
      <c r="J21" s="5"/>
    </row>
    <row r="22" spans="1:10" ht="3" customHeight="1" thickBot="1" x14ac:dyDescent="0.3">
      <c r="A22" s="120"/>
      <c r="B22" s="128"/>
      <c r="C22" s="89"/>
      <c r="D22" s="90"/>
      <c r="E22" s="90"/>
      <c r="F22" s="90"/>
      <c r="G22" s="90"/>
      <c r="H22" s="90"/>
      <c r="I22" s="130"/>
      <c r="J22" s="5"/>
    </row>
    <row r="23" spans="1:10" ht="16.5" thickBot="1" x14ac:dyDescent="0.3">
      <c r="A23" s="118" t="s">
        <v>74</v>
      </c>
      <c r="B23" s="92"/>
      <c r="C23" s="92"/>
      <c r="D23" s="92"/>
      <c r="E23" s="92"/>
      <c r="F23" s="92"/>
      <c r="G23" s="92"/>
      <c r="H23" s="92"/>
      <c r="I23" s="119"/>
      <c r="J23" s="5"/>
    </row>
    <row r="24" spans="1:10" ht="15.75" x14ac:dyDescent="0.25">
      <c r="A24" s="120"/>
      <c r="B24" s="121">
        <v>14</v>
      </c>
      <c r="C24" s="69" t="s">
        <v>11</v>
      </c>
      <c r="D24" s="66">
        <v>89.95</v>
      </c>
      <c r="E24" s="66">
        <v>90.9</v>
      </c>
      <c r="F24" s="66">
        <v>94.5</v>
      </c>
      <c r="G24" s="66">
        <v>98.25</v>
      </c>
      <c r="H24" s="66">
        <v>94.5</v>
      </c>
      <c r="I24" s="122">
        <v>94.5</v>
      </c>
      <c r="J24" s="5"/>
    </row>
    <row r="25" spans="1:10" ht="15.75" x14ac:dyDescent="0.25">
      <c r="A25" s="120"/>
      <c r="B25" s="121">
        <v>15</v>
      </c>
      <c r="C25" s="49" t="s">
        <v>126</v>
      </c>
      <c r="D25" s="48">
        <v>24</v>
      </c>
      <c r="E25" s="48">
        <v>25</v>
      </c>
      <c r="F25" s="48">
        <v>24.5</v>
      </c>
      <c r="G25" s="48">
        <v>24.75</v>
      </c>
      <c r="H25" s="48">
        <v>24.5</v>
      </c>
      <c r="I25" s="123">
        <v>23.15</v>
      </c>
      <c r="J25" s="5"/>
    </row>
    <row r="26" spans="1:10" ht="15.75" x14ac:dyDescent="0.25">
      <c r="A26" s="120"/>
      <c r="B26" s="121">
        <v>16</v>
      </c>
      <c r="C26" s="51" t="s">
        <v>18</v>
      </c>
      <c r="D26" s="48">
        <v>34.299999999999997</v>
      </c>
      <c r="E26" s="48">
        <v>34.6</v>
      </c>
      <c r="F26" s="48">
        <v>35.5</v>
      </c>
      <c r="G26" s="48">
        <v>34.85</v>
      </c>
      <c r="H26" s="48">
        <v>34.5</v>
      </c>
      <c r="I26" s="123">
        <v>33.5</v>
      </c>
      <c r="J26" s="5"/>
    </row>
    <row r="27" spans="1:10" ht="15.75" x14ac:dyDescent="0.25">
      <c r="A27" s="120"/>
      <c r="B27" s="121">
        <v>17</v>
      </c>
      <c r="C27" s="51" t="s">
        <v>85</v>
      </c>
      <c r="D27" s="48">
        <v>21.25</v>
      </c>
      <c r="E27" s="48">
        <v>21.95</v>
      </c>
      <c r="F27" s="48">
        <v>21</v>
      </c>
      <c r="G27" s="48">
        <v>21.95</v>
      </c>
      <c r="H27" s="48">
        <v>21.95</v>
      </c>
      <c r="I27" s="123">
        <v>21</v>
      </c>
      <c r="J27" s="5"/>
    </row>
    <row r="28" spans="1:10" ht="15.75" x14ac:dyDescent="0.25">
      <c r="A28" s="120"/>
      <c r="B28" s="121">
        <v>18</v>
      </c>
      <c r="C28" s="54" t="s">
        <v>86</v>
      </c>
      <c r="D28" s="48">
        <v>16</v>
      </c>
      <c r="E28" s="48">
        <v>16</v>
      </c>
      <c r="F28" s="48">
        <v>16</v>
      </c>
      <c r="G28" s="48">
        <v>16</v>
      </c>
      <c r="H28" s="48">
        <v>16</v>
      </c>
      <c r="I28" s="123">
        <v>16</v>
      </c>
      <c r="J28" s="5"/>
    </row>
    <row r="29" spans="1:10" ht="15.75" x14ac:dyDescent="0.25">
      <c r="A29" s="120"/>
      <c r="B29" s="121">
        <v>19</v>
      </c>
      <c r="C29" s="47" t="s">
        <v>90</v>
      </c>
      <c r="D29" s="48">
        <f>53.35/10</f>
        <v>5.335</v>
      </c>
      <c r="E29" s="48">
        <v>5.95</v>
      </c>
      <c r="F29" s="48">
        <f>52.5/10</f>
        <v>5.25</v>
      </c>
      <c r="G29" s="48">
        <v>5.25</v>
      </c>
      <c r="H29" s="48">
        <f>52.95/10</f>
        <v>5.2949999999999999</v>
      </c>
      <c r="I29" s="123">
        <f>52.95/10</f>
        <v>5.2949999999999999</v>
      </c>
      <c r="J29" s="5"/>
    </row>
    <row r="30" spans="1:10" ht="15.75" x14ac:dyDescent="0.25">
      <c r="A30" s="120"/>
      <c r="B30" s="121">
        <v>20</v>
      </c>
      <c r="C30" s="49" t="s">
        <v>91</v>
      </c>
      <c r="D30" s="48">
        <v>49.75</v>
      </c>
      <c r="E30" s="48">
        <v>51.5</v>
      </c>
      <c r="F30" s="48">
        <v>51.25</v>
      </c>
      <c r="G30" s="48">
        <v>49.75</v>
      </c>
      <c r="H30" s="48">
        <v>51.5</v>
      </c>
      <c r="I30" s="123">
        <v>49.75</v>
      </c>
      <c r="J30" s="5"/>
    </row>
    <row r="31" spans="1:10" ht="15.75" x14ac:dyDescent="0.25">
      <c r="A31" s="120"/>
      <c r="B31" s="121"/>
      <c r="C31" s="55"/>
      <c r="D31" s="53">
        <f t="shared" ref="D31:I31" si="1">SUM(D24:D30)</f>
        <v>240.58500000000001</v>
      </c>
      <c r="E31" s="53">
        <f t="shared" si="1"/>
        <v>245.89999999999998</v>
      </c>
      <c r="F31" s="53">
        <f t="shared" si="1"/>
        <v>248</v>
      </c>
      <c r="G31" s="53">
        <f t="shared" si="1"/>
        <v>250.79999999999998</v>
      </c>
      <c r="H31" s="53">
        <f t="shared" si="1"/>
        <v>248.24499999999998</v>
      </c>
      <c r="I31" s="124">
        <f t="shared" si="1"/>
        <v>243.19499999999999</v>
      </c>
      <c r="J31" s="5"/>
    </row>
    <row r="32" spans="1:10" ht="15.75" x14ac:dyDescent="0.25">
      <c r="A32" s="125"/>
      <c r="B32" s="126"/>
      <c r="C32" s="2" t="s">
        <v>115</v>
      </c>
      <c r="D32" s="3">
        <v>100</v>
      </c>
      <c r="E32" s="3">
        <f>E31/$D$31</f>
        <v>1.0220919841220357</v>
      </c>
      <c r="F32" s="3">
        <f>F31/$D$31</f>
        <v>1.0308207078579297</v>
      </c>
      <c r="G32" s="3">
        <f>G31/$D$31</f>
        <v>1.0424590061724546</v>
      </c>
      <c r="H32" s="3">
        <f>H31/$D$31</f>
        <v>1.0318390589604505</v>
      </c>
      <c r="I32" s="127">
        <f>I31/$D$31</f>
        <v>1.0108485566431822</v>
      </c>
      <c r="J32" s="5"/>
    </row>
    <row r="33" spans="1:10" ht="3" customHeight="1" thickBot="1" x14ac:dyDescent="0.3">
      <c r="A33" s="120"/>
      <c r="B33" s="128"/>
      <c r="C33" s="67"/>
      <c r="D33" s="68"/>
      <c r="E33" s="68"/>
      <c r="F33" s="68"/>
      <c r="G33" s="68"/>
      <c r="H33" s="68"/>
      <c r="I33" s="129"/>
      <c r="J33" s="5"/>
    </row>
    <row r="34" spans="1:10" ht="16.5" thickBot="1" x14ac:dyDescent="0.3">
      <c r="A34" s="118" t="s">
        <v>27</v>
      </c>
      <c r="B34" s="92"/>
      <c r="C34" s="92"/>
      <c r="D34" s="92"/>
      <c r="E34" s="92"/>
      <c r="F34" s="92"/>
      <c r="G34" s="92"/>
      <c r="H34" s="92"/>
      <c r="I34" s="119"/>
      <c r="J34" s="5"/>
    </row>
    <row r="35" spans="1:10" ht="15.75" x14ac:dyDescent="0.25">
      <c r="A35" s="120"/>
      <c r="B35" s="121">
        <v>21</v>
      </c>
      <c r="C35" s="70" t="s">
        <v>65</v>
      </c>
      <c r="D35" s="66">
        <f>42.5/3</f>
        <v>14.166666666666666</v>
      </c>
      <c r="E35" s="66">
        <v>15.15</v>
      </c>
      <c r="F35" s="66">
        <v>15</v>
      </c>
      <c r="G35" s="66">
        <v>15.95</v>
      </c>
      <c r="H35" s="66">
        <f>44.75/3</f>
        <v>14.916666666666666</v>
      </c>
      <c r="I35" s="122">
        <v>15</v>
      </c>
      <c r="J35" s="5"/>
    </row>
    <row r="36" spans="1:10" ht="15.75" x14ac:dyDescent="0.25">
      <c r="A36" s="120"/>
      <c r="B36" s="121">
        <v>22</v>
      </c>
      <c r="C36" s="57" t="s">
        <v>37</v>
      </c>
      <c r="D36" s="48">
        <f>59.5/6</f>
        <v>9.9166666666666661</v>
      </c>
      <c r="E36" s="48">
        <v>10.75</v>
      </c>
      <c r="F36" s="48">
        <f>64.5/6</f>
        <v>10.75</v>
      </c>
      <c r="G36" s="48">
        <v>10.5</v>
      </c>
      <c r="H36" s="48">
        <f>62.75/6</f>
        <v>10.458333333333334</v>
      </c>
      <c r="I36" s="123">
        <v>9.1999999999999993</v>
      </c>
      <c r="J36" s="5"/>
    </row>
    <row r="37" spans="1:10" ht="15.75" x14ac:dyDescent="0.25">
      <c r="A37" s="120"/>
      <c r="B37" s="121">
        <v>23</v>
      </c>
      <c r="C37" s="57" t="s">
        <v>68</v>
      </c>
      <c r="D37" s="48">
        <v>8.6999999999999993</v>
      </c>
      <c r="E37" s="48">
        <v>9.3000000000000007</v>
      </c>
      <c r="F37" s="48">
        <v>9</v>
      </c>
      <c r="G37" s="48">
        <v>9.35</v>
      </c>
      <c r="H37" s="48">
        <f>26.75/3</f>
        <v>8.9166666666666661</v>
      </c>
      <c r="I37" s="123">
        <v>8.1</v>
      </c>
      <c r="J37" s="5"/>
    </row>
    <row r="38" spans="1:10" ht="15.75" x14ac:dyDescent="0.25">
      <c r="A38" s="120"/>
      <c r="B38" s="121">
        <v>24</v>
      </c>
      <c r="C38" s="47" t="s">
        <v>83</v>
      </c>
      <c r="D38" s="48">
        <v>144.75</v>
      </c>
      <c r="E38" s="48">
        <v>146.19999999999999</v>
      </c>
      <c r="F38" s="48">
        <v>143.25</v>
      </c>
      <c r="G38" s="48">
        <v>148</v>
      </c>
      <c r="H38" s="48">
        <v>139.75</v>
      </c>
      <c r="I38" s="123">
        <v>144.75</v>
      </c>
      <c r="J38" s="5"/>
    </row>
    <row r="39" spans="1:10" ht="15.75" x14ac:dyDescent="0.25">
      <c r="A39" s="120"/>
      <c r="B39" s="121">
        <v>25</v>
      </c>
      <c r="C39" s="49" t="s">
        <v>84</v>
      </c>
      <c r="D39" s="48">
        <v>15</v>
      </c>
      <c r="E39" s="48">
        <v>15.55</v>
      </c>
      <c r="F39" s="48">
        <v>15.75</v>
      </c>
      <c r="G39" s="48">
        <v>18.899999999999999</v>
      </c>
      <c r="H39" s="48">
        <v>16.75</v>
      </c>
      <c r="I39" s="123">
        <v>15</v>
      </c>
      <c r="J39" s="5"/>
    </row>
    <row r="40" spans="1:10" ht="15.75" x14ac:dyDescent="0.25">
      <c r="A40" s="120"/>
      <c r="B40" s="121"/>
      <c r="C40" s="49"/>
      <c r="D40" s="53">
        <f t="shared" ref="D40:I40" si="2">SUM(D35:D39)</f>
        <v>192.53333333333333</v>
      </c>
      <c r="E40" s="53">
        <f t="shared" si="2"/>
        <v>196.95</v>
      </c>
      <c r="F40" s="53">
        <f t="shared" si="2"/>
        <v>193.75</v>
      </c>
      <c r="G40" s="53">
        <f t="shared" si="2"/>
        <v>202.70000000000002</v>
      </c>
      <c r="H40" s="53">
        <f t="shared" si="2"/>
        <v>190.79166666666666</v>
      </c>
      <c r="I40" s="124">
        <f t="shared" si="2"/>
        <v>192.05</v>
      </c>
      <c r="J40" s="5"/>
    </row>
    <row r="41" spans="1:10" ht="15.75" x14ac:dyDescent="0.25">
      <c r="A41" s="125"/>
      <c r="B41" s="126"/>
      <c r="C41" s="1" t="s">
        <v>116</v>
      </c>
      <c r="D41" s="3">
        <f>D40/$H$40</f>
        <v>1.0091286307053942</v>
      </c>
      <c r="E41" s="3">
        <f>E40/$H$40</f>
        <v>1.0322777899104607</v>
      </c>
      <c r="F41" s="3">
        <f>F40/$H$40</f>
        <v>1.0155055689015069</v>
      </c>
      <c r="G41" s="3">
        <f>G40/$H$40</f>
        <v>1.0624153745359251</v>
      </c>
      <c r="H41" s="3">
        <v>100</v>
      </c>
      <c r="I41" s="127">
        <f>I40/$H$40</f>
        <v>1.0065953264905003</v>
      </c>
      <c r="J41" s="5"/>
    </row>
    <row r="42" spans="1:10" ht="3" customHeight="1" thickBot="1" x14ac:dyDescent="0.3">
      <c r="A42" s="120"/>
      <c r="B42" s="128"/>
      <c r="C42" s="60"/>
      <c r="D42" s="68"/>
      <c r="E42" s="68"/>
      <c r="F42" s="68"/>
      <c r="G42" s="68"/>
      <c r="H42" s="68"/>
      <c r="I42" s="129"/>
      <c r="J42" s="5"/>
    </row>
    <row r="43" spans="1:10" ht="16.5" thickBot="1" x14ac:dyDescent="0.3">
      <c r="A43" s="118" t="s">
        <v>38</v>
      </c>
      <c r="B43" s="92"/>
      <c r="C43" s="92"/>
      <c r="D43" s="92"/>
      <c r="E43" s="92"/>
      <c r="F43" s="92"/>
      <c r="G43" s="92"/>
      <c r="H43" s="92"/>
      <c r="I43" s="119"/>
      <c r="J43" s="5"/>
    </row>
    <row r="44" spans="1:10" ht="15.75" x14ac:dyDescent="0.25">
      <c r="A44" s="120"/>
      <c r="B44" s="121">
        <v>26</v>
      </c>
      <c r="C44" s="69" t="s">
        <v>39</v>
      </c>
      <c r="D44" s="66">
        <v>40</v>
      </c>
      <c r="E44" s="66">
        <v>107</v>
      </c>
      <c r="F44" s="66">
        <v>70</v>
      </c>
      <c r="G44" s="66">
        <v>71.95</v>
      </c>
      <c r="H44" s="66">
        <v>44</v>
      </c>
      <c r="I44" s="122">
        <v>59</v>
      </c>
      <c r="J44" s="5"/>
    </row>
    <row r="45" spans="1:10" ht="15.75" x14ac:dyDescent="0.25">
      <c r="A45" s="120"/>
      <c r="B45" s="121">
        <v>27</v>
      </c>
      <c r="C45" s="49" t="s">
        <v>47</v>
      </c>
      <c r="D45" s="48">
        <v>85</v>
      </c>
      <c r="E45" s="48">
        <v>85</v>
      </c>
      <c r="F45" s="48">
        <v>95</v>
      </c>
      <c r="G45" s="48">
        <v>92.5</v>
      </c>
      <c r="H45" s="48">
        <v>80</v>
      </c>
      <c r="I45" s="123">
        <v>80</v>
      </c>
      <c r="J45" s="5"/>
    </row>
    <row r="46" spans="1:10" ht="15.75" x14ac:dyDescent="0.25">
      <c r="A46" s="120"/>
      <c r="B46" s="121">
        <v>28</v>
      </c>
      <c r="C46" s="49" t="s">
        <v>41</v>
      </c>
      <c r="D46" s="48">
        <v>190</v>
      </c>
      <c r="E46" s="48">
        <v>190</v>
      </c>
      <c r="F46" s="48">
        <v>165</v>
      </c>
      <c r="G46" s="48">
        <v>189.9</v>
      </c>
      <c r="H46" s="48">
        <v>157</v>
      </c>
      <c r="I46" s="123">
        <v>185</v>
      </c>
      <c r="J46" s="5"/>
    </row>
    <row r="47" spans="1:10" ht="15.75" x14ac:dyDescent="0.25">
      <c r="A47" s="120"/>
      <c r="B47" s="121">
        <v>29</v>
      </c>
      <c r="C47" s="49" t="s">
        <v>44</v>
      </c>
      <c r="D47" s="48">
        <v>68</v>
      </c>
      <c r="E47" s="48">
        <v>68</v>
      </c>
      <c r="F47" s="48">
        <v>75</v>
      </c>
      <c r="G47" s="48">
        <v>99.95</v>
      </c>
      <c r="H47" s="48">
        <v>65</v>
      </c>
      <c r="I47" s="123">
        <v>75</v>
      </c>
      <c r="J47" s="5"/>
    </row>
    <row r="48" spans="1:10" ht="15.75" x14ac:dyDescent="0.25">
      <c r="A48" s="120"/>
      <c r="B48" s="121">
        <v>30</v>
      </c>
      <c r="C48" s="49" t="s">
        <v>45</v>
      </c>
      <c r="D48" s="48">
        <v>63</v>
      </c>
      <c r="E48" s="48">
        <v>75</v>
      </c>
      <c r="F48" s="48">
        <v>87</v>
      </c>
      <c r="G48" s="48">
        <v>69.95</v>
      </c>
      <c r="H48" s="48">
        <v>66</v>
      </c>
      <c r="I48" s="123">
        <v>53</v>
      </c>
      <c r="J48" s="5"/>
    </row>
    <row r="49" spans="1:10" ht="15.75" x14ac:dyDescent="0.25">
      <c r="A49" s="120"/>
      <c r="B49" s="121">
        <v>31</v>
      </c>
      <c r="C49" s="49" t="s">
        <v>46</v>
      </c>
      <c r="D49" s="48">
        <v>22</v>
      </c>
      <c r="E49" s="48">
        <v>32</v>
      </c>
      <c r="F49" s="48">
        <v>38</v>
      </c>
      <c r="G49" s="48">
        <v>27.5</v>
      </c>
      <c r="H49" s="48">
        <v>22</v>
      </c>
      <c r="I49" s="123">
        <v>32</v>
      </c>
      <c r="J49" s="5"/>
    </row>
    <row r="50" spans="1:10" ht="15.75" x14ac:dyDescent="0.25">
      <c r="A50" s="120"/>
      <c r="B50" s="121">
        <v>32</v>
      </c>
      <c r="C50" s="49" t="s">
        <v>61</v>
      </c>
      <c r="D50" s="48">
        <v>70</v>
      </c>
      <c r="E50" s="48">
        <v>76</v>
      </c>
      <c r="F50" s="48">
        <v>84</v>
      </c>
      <c r="G50" s="48">
        <v>71.95</v>
      </c>
      <c r="H50" s="48">
        <v>72</v>
      </c>
      <c r="I50" s="123">
        <v>76</v>
      </c>
      <c r="J50" s="5"/>
    </row>
    <row r="51" spans="1:10" ht="15.75" x14ac:dyDescent="0.25">
      <c r="A51" s="120"/>
      <c r="B51" s="121"/>
      <c r="C51" s="131"/>
      <c r="D51" s="132">
        <f t="shared" ref="D51:I51" si="3">SUM(D44:D50)</f>
        <v>538</v>
      </c>
      <c r="E51" s="132">
        <f t="shared" si="3"/>
        <v>633</v>
      </c>
      <c r="F51" s="132">
        <f t="shared" si="3"/>
        <v>614</v>
      </c>
      <c r="G51" s="132">
        <f t="shared" si="3"/>
        <v>623.70000000000005</v>
      </c>
      <c r="H51" s="132">
        <f t="shared" si="3"/>
        <v>506</v>
      </c>
      <c r="I51" s="133">
        <f t="shared" si="3"/>
        <v>560</v>
      </c>
      <c r="J51" s="5"/>
    </row>
    <row r="52" spans="1:10" ht="15.75" x14ac:dyDescent="0.25">
      <c r="A52" s="125"/>
      <c r="B52" s="126"/>
      <c r="C52" s="134" t="s">
        <v>117</v>
      </c>
      <c r="D52" s="135">
        <f>D51/$H$51</f>
        <v>1.0632411067193677</v>
      </c>
      <c r="E52" s="135">
        <f>E51/$H$51</f>
        <v>1.2509881422924902</v>
      </c>
      <c r="F52" s="135">
        <f>F51/$H$51</f>
        <v>1.2134387351778657</v>
      </c>
      <c r="G52" s="135">
        <f>G51/$H$51</f>
        <v>1.232608695652174</v>
      </c>
      <c r="H52" s="135">
        <v>100</v>
      </c>
      <c r="I52" s="136">
        <f>I51/$H$51</f>
        <v>1.1067193675889329</v>
      </c>
      <c r="J52" s="5"/>
    </row>
    <row r="53" spans="1:10" ht="15.75" x14ac:dyDescent="0.25">
      <c r="A53" s="120"/>
      <c r="B53" s="128"/>
      <c r="C53" s="89" t="s">
        <v>118</v>
      </c>
      <c r="D53" s="90">
        <f t="shared" ref="D53:I53" si="4">D51+D40+D31+D19</f>
        <v>1834.2183333333332</v>
      </c>
      <c r="E53" s="90">
        <f t="shared" si="4"/>
        <v>1992.25</v>
      </c>
      <c r="F53" s="90">
        <f t="shared" si="4"/>
        <v>1922.5</v>
      </c>
      <c r="G53" s="90">
        <f t="shared" si="4"/>
        <v>1984.8500000000001</v>
      </c>
      <c r="H53" s="90">
        <f t="shared" si="4"/>
        <v>1812.5366666666666</v>
      </c>
      <c r="I53" s="130">
        <f t="shared" si="4"/>
        <v>1929.895</v>
      </c>
      <c r="J53" s="5"/>
    </row>
    <row r="54" spans="1:10" ht="16.5" thickBot="1" x14ac:dyDescent="0.3">
      <c r="A54" s="137"/>
      <c r="B54" s="138"/>
      <c r="C54" s="139" t="s">
        <v>119</v>
      </c>
      <c r="D54" s="140">
        <f>D53/$H$53</f>
        <v>1.0119620568595393</v>
      </c>
      <c r="E54" s="140">
        <f>E53/$H$53</f>
        <v>1.0991501781113393</v>
      </c>
      <c r="F54" s="140">
        <f>F53/$H$53</f>
        <v>1.0606681979766845</v>
      </c>
      <c r="G54" s="140">
        <f>G53/$H$53</f>
        <v>1.0950675020827165</v>
      </c>
      <c r="H54" s="140">
        <v>100</v>
      </c>
      <c r="I54" s="141">
        <f>I53/$H$53</f>
        <v>1.0647481154404232</v>
      </c>
      <c r="J54" s="5"/>
    </row>
    <row r="55" spans="1:10" x14ac:dyDescent="0.25">
      <c r="D55" s="7"/>
      <c r="E55" s="7"/>
      <c r="F55" s="7"/>
      <c r="G55" s="7"/>
      <c r="H55" s="7"/>
      <c r="I55" s="7"/>
    </row>
    <row r="56" spans="1:10" x14ac:dyDescent="0.25">
      <c r="C56" s="8"/>
    </row>
  </sheetData>
  <mergeCells count="7">
    <mergeCell ref="A1:I1"/>
    <mergeCell ref="A5:I5"/>
    <mergeCell ref="A23:I23"/>
    <mergeCell ref="A34:I34"/>
    <mergeCell ref="A43:I43"/>
    <mergeCell ref="A2:I2"/>
    <mergeCell ref="A4:C4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zoomScaleNormal="100" workbookViewId="0">
      <pane xSplit="3" ySplit="4" topLeftCell="D5" activePane="bottomRight" state="frozen"/>
      <selection pane="topRight" activeCell="B1" sqref="B1"/>
      <selection pane="bottomLeft" activeCell="A6" sqref="A6"/>
      <selection pane="bottomRight" activeCell="C12" sqref="C12"/>
    </sheetView>
  </sheetViews>
  <sheetFormatPr defaultRowHeight="15.75" x14ac:dyDescent="0.25"/>
  <cols>
    <col min="1" max="1" width="41" style="6" customWidth="1"/>
    <col min="2" max="2" width="5.42578125" style="10" customWidth="1"/>
    <col min="3" max="3" width="41.140625" style="6" customWidth="1"/>
    <col min="4" max="4" width="13.42578125" style="11" customWidth="1"/>
    <col min="5" max="5" width="10.42578125" style="11" bestFit="1" customWidth="1"/>
    <col min="6" max="6" width="14.28515625" style="11" bestFit="1" customWidth="1"/>
    <col min="7" max="7" width="11.5703125" style="11" customWidth="1"/>
    <col min="8" max="8" width="11.7109375" style="11" bestFit="1" customWidth="1"/>
    <col min="9" max="9" width="10.42578125" style="11" bestFit="1" customWidth="1"/>
    <col min="10" max="16384" width="9.140625" style="6"/>
  </cols>
  <sheetData>
    <row r="1" spans="1:9" ht="39.75" customHeight="1" x14ac:dyDescent="0.35">
      <c r="A1" s="97" t="s">
        <v>121</v>
      </c>
      <c r="B1" s="98"/>
      <c r="C1" s="98"/>
      <c r="D1" s="98"/>
      <c r="E1" s="98"/>
      <c r="F1" s="98"/>
      <c r="G1" s="98"/>
      <c r="H1" s="98"/>
      <c r="I1" s="99"/>
    </row>
    <row r="2" spans="1:9" ht="20.25" customHeight="1" x14ac:dyDescent="0.25">
      <c r="A2" s="100" t="s">
        <v>122</v>
      </c>
      <c r="B2" s="94"/>
      <c r="C2" s="94"/>
      <c r="D2" s="94"/>
      <c r="E2" s="94"/>
      <c r="F2" s="94"/>
      <c r="G2" s="94"/>
      <c r="H2" s="94"/>
      <c r="I2" s="101"/>
    </row>
    <row r="3" spans="1:9" ht="2.25" customHeight="1" thickBot="1" x14ac:dyDescent="0.3">
      <c r="A3" s="31"/>
      <c r="B3" s="32"/>
      <c r="C3" s="33"/>
      <c r="D3" s="34"/>
      <c r="E3" s="34"/>
      <c r="F3" s="34"/>
      <c r="G3" s="34"/>
      <c r="H3" s="34"/>
      <c r="I3" s="35"/>
    </row>
    <row r="4" spans="1:9" s="10" customFormat="1" ht="16.5" thickBot="1" x14ac:dyDescent="0.3">
      <c r="A4" s="28"/>
      <c r="B4" s="29" t="s">
        <v>73</v>
      </c>
      <c r="C4" s="30"/>
      <c r="D4" s="17" t="s">
        <v>1</v>
      </c>
      <c r="E4" s="18" t="s">
        <v>2</v>
      </c>
      <c r="F4" s="19" t="s">
        <v>0</v>
      </c>
      <c r="G4" s="20" t="s">
        <v>3</v>
      </c>
      <c r="H4" s="21" t="s">
        <v>4</v>
      </c>
      <c r="I4" s="22" t="s">
        <v>5</v>
      </c>
    </row>
    <row r="5" spans="1:9" ht="16.5" thickBot="1" x14ac:dyDescent="0.3">
      <c r="A5" s="91" t="s">
        <v>6</v>
      </c>
      <c r="B5" s="92"/>
      <c r="C5" s="92"/>
      <c r="D5" s="92"/>
      <c r="E5" s="92"/>
      <c r="F5" s="92"/>
      <c r="G5" s="92"/>
      <c r="H5" s="92"/>
      <c r="I5" s="93"/>
    </row>
    <row r="6" spans="1:9" x14ac:dyDescent="0.25">
      <c r="A6" s="31"/>
      <c r="B6" s="73">
        <v>1</v>
      </c>
      <c r="C6" s="69" t="s">
        <v>9</v>
      </c>
      <c r="D6" s="71">
        <v>73.25</v>
      </c>
      <c r="E6" s="71"/>
      <c r="F6" s="71">
        <v>73</v>
      </c>
      <c r="G6" s="71">
        <v>77</v>
      </c>
      <c r="H6" s="71">
        <v>72.5</v>
      </c>
      <c r="I6" s="74">
        <v>69.25</v>
      </c>
    </row>
    <row r="7" spans="1:9" x14ac:dyDescent="0.25">
      <c r="A7" s="31"/>
      <c r="B7" s="73">
        <v>2</v>
      </c>
      <c r="C7" s="49" t="s">
        <v>95</v>
      </c>
      <c r="D7" s="58">
        <v>88</v>
      </c>
      <c r="E7" s="58">
        <v>88</v>
      </c>
      <c r="F7" s="58">
        <v>88</v>
      </c>
      <c r="G7" s="58"/>
      <c r="H7" s="58">
        <v>84.5</v>
      </c>
      <c r="I7" s="75">
        <v>88</v>
      </c>
    </row>
    <row r="8" spans="1:9" x14ac:dyDescent="0.25">
      <c r="A8" s="31"/>
      <c r="B8" s="73">
        <v>3</v>
      </c>
      <c r="C8" s="47" t="s">
        <v>124</v>
      </c>
      <c r="D8" s="58">
        <v>8.75</v>
      </c>
      <c r="E8" s="58"/>
      <c r="F8" s="58">
        <v>8.75</v>
      </c>
      <c r="G8" s="58">
        <v>9.1</v>
      </c>
      <c r="H8" s="58">
        <v>9</v>
      </c>
      <c r="I8" s="75">
        <v>9</v>
      </c>
    </row>
    <row r="9" spans="1:9" x14ac:dyDescent="0.25">
      <c r="A9" s="31"/>
      <c r="B9" s="73">
        <v>4</v>
      </c>
      <c r="C9" s="51" t="s">
        <v>20</v>
      </c>
      <c r="D9" s="58">
        <v>14.95</v>
      </c>
      <c r="E9" s="58">
        <v>16.5</v>
      </c>
      <c r="F9" s="58"/>
      <c r="G9" s="58">
        <v>15.45</v>
      </c>
      <c r="H9" s="58">
        <v>14.95</v>
      </c>
      <c r="I9" s="75">
        <v>15.5</v>
      </c>
    </row>
    <row r="10" spans="1:9" x14ac:dyDescent="0.25">
      <c r="A10" s="31"/>
      <c r="B10" s="73">
        <v>5</v>
      </c>
      <c r="C10" s="49" t="s">
        <v>14</v>
      </c>
      <c r="D10" s="58">
        <v>32.9</v>
      </c>
      <c r="E10" s="58"/>
      <c r="F10" s="58">
        <v>33</v>
      </c>
      <c r="G10" s="58">
        <v>32.950000000000003</v>
      </c>
      <c r="H10" s="58">
        <v>32</v>
      </c>
      <c r="I10" s="75"/>
    </row>
    <row r="11" spans="1:9" x14ac:dyDescent="0.25">
      <c r="A11" s="31"/>
      <c r="B11" s="73">
        <v>6</v>
      </c>
      <c r="C11" s="49" t="s">
        <v>7</v>
      </c>
      <c r="D11" s="58">
        <v>79.900000000000006</v>
      </c>
      <c r="E11" s="58">
        <v>79.95</v>
      </c>
      <c r="F11" s="58">
        <v>80</v>
      </c>
      <c r="G11" s="58">
        <v>78.5</v>
      </c>
      <c r="H11" s="58">
        <v>78</v>
      </c>
      <c r="I11" s="75">
        <v>79.900000000000006</v>
      </c>
    </row>
    <row r="12" spans="1:9" x14ac:dyDescent="0.25">
      <c r="A12" s="31"/>
      <c r="B12" s="73">
        <v>7</v>
      </c>
      <c r="C12" s="49" t="s">
        <v>10</v>
      </c>
      <c r="D12" s="58">
        <v>72</v>
      </c>
      <c r="E12" s="58">
        <v>89</v>
      </c>
      <c r="F12" s="58">
        <v>84</v>
      </c>
      <c r="G12" s="58"/>
      <c r="H12" s="58">
        <v>84.5</v>
      </c>
      <c r="I12" s="75">
        <v>77.75</v>
      </c>
    </row>
    <row r="13" spans="1:9" x14ac:dyDescent="0.25">
      <c r="A13" s="31"/>
      <c r="B13" s="73">
        <v>8</v>
      </c>
      <c r="C13" s="47" t="s">
        <v>96</v>
      </c>
      <c r="D13" s="58">
        <v>14.95</v>
      </c>
      <c r="E13" s="58">
        <v>14.95</v>
      </c>
      <c r="F13" s="58"/>
      <c r="G13" s="58">
        <v>18.75</v>
      </c>
      <c r="H13" s="58">
        <v>14.95</v>
      </c>
      <c r="I13" s="75">
        <v>15.5</v>
      </c>
    </row>
    <row r="14" spans="1:9" x14ac:dyDescent="0.25">
      <c r="A14" s="31"/>
      <c r="B14" s="73">
        <v>9</v>
      </c>
      <c r="C14" s="51" t="s">
        <v>97</v>
      </c>
      <c r="D14" s="58">
        <v>14.1</v>
      </c>
      <c r="E14" s="58">
        <v>14.25</v>
      </c>
      <c r="F14" s="58">
        <v>15.25</v>
      </c>
      <c r="G14" s="58">
        <v>14.15</v>
      </c>
      <c r="H14" s="58">
        <v>14</v>
      </c>
      <c r="I14" s="75"/>
    </row>
    <row r="15" spans="1:9" x14ac:dyDescent="0.25">
      <c r="A15" s="31"/>
      <c r="B15" s="73">
        <v>10</v>
      </c>
      <c r="C15" s="51" t="s">
        <v>127</v>
      </c>
      <c r="D15" s="58">
        <v>33.4</v>
      </c>
      <c r="E15" s="58">
        <v>33.5</v>
      </c>
      <c r="F15" s="58">
        <v>35.5</v>
      </c>
      <c r="G15" s="58"/>
      <c r="H15" s="58">
        <v>32.5</v>
      </c>
      <c r="I15" s="75">
        <v>33.4</v>
      </c>
    </row>
    <row r="16" spans="1:9" x14ac:dyDescent="0.25">
      <c r="A16" s="31"/>
      <c r="B16" s="73">
        <v>11</v>
      </c>
      <c r="C16" s="51" t="s">
        <v>98</v>
      </c>
      <c r="D16" s="58">
        <v>39.5</v>
      </c>
      <c r="E16" s="58"/>
      <c r="F16" s="58">
        <v>40</v>
      </c>
      <c r="G16" s="58">
        <v>40.950000000000003</v>
      </c>
      <c r="H16" s="58">
        <v>38.5</v>
      </c>
      <c r="I16" s="75">
        <v>39.5</v>
      </c>
    </row>
    <row r="17" spans="1:9" x14ac:dyDescent="0.25">
      <c r="A17" s="31"/>
      <c r="B17" s="73">
        <v>12</v>
      </c>
      <c r="C17" s="47" t="s">
        <v>99</v>
      </c>
      <c r="D17" s="58">
        <v>33.200000000000003</v>
      </c>
      <c r="E17" s="58">
        <v>33.25</v>
      </c>
      <c r="F17" s="58">
        <v>33.25</v>
      </c>
      <c r="G17" s="58">
        <v>32.25</v>
      </c>
      <c r="H17" s="58">
        <v>32.25</v>
      </c>
      <c r="I17" s="75"/>
    </row>
    <row r="18" spans="1:9" x14ac:dyDescent="0.25">
      <c r="A18" s="31"/>
      <c r="B18" s="73">
        <v>13</v>
      </c>
      <c r="C18" s="51" t="s">
        <v>21</v>
      </c>
      <c r="D18" s="58">
        <v>29.5</v>
      </c>
      <c r="E18" s="58">
        <v>29.8</v>
      </c>
      <c r="F18" s="58">
        <v>29.5</v>
      </c>
      <c r="G18" s="58"/>
      <c r="H18" s="58">
        <v>28.75</v>
      </c>
      <c r="I18" s="75">
        <v>29.5</v>
      </c>
    </row>
    <row r="19" spans="1:9" x14ac:dyDescent="0.25">
      <c r="A19" s="31"/>
      <c r="B19" s="73">
        <v>14</v>
      </c>
      <c r="C19" s="51" t="s">
        <v>128</v>
      </c>
      <c r="D19" s="58">
        <v>52</v>
      </c>
      <c r="E19" s="58"/>
      <c r="F19" s="58">
        <v>52</v>
      </c>
      <c r="G19" s="58">
        <v>51.95</v>
      </c>
      <c r="H19" s="58"/>
      <c r="I19" s="75">
        <v>52</v>
      </c>
    </row>
    <row r="20" spans="1:9" x14ac:dyDescent="0.25">
      <c r="A20" s="31"/>
      <c r="B20" s="73">
        <v>15</v>
      </c>
      <c r="C20" s="49" t="s">
        <v>129</v>
      </c>
      <c r="D20" s="58">
        <v>23.45</v>
      </c>
      <c r="E20" s="58"/>
      <c r="F20" s="58">
        <v>25</v>
      </c>
      <c r="G20" s="58">
        <v>25</v>
      </c>
      <c r="H20" s="58">
        <v>24.5</v>
      </c>
      <c r="I20" s="75"/>
    </row>
    <row r="21" spans="1:9" x14ac:dyDescent="0.25">
      <c r="A21" s="31"/>
      <c r="B21" s="73">
        <v>16</v>
      </c>
      <c r="C21" s="49" t="s">
        <v>49</v>
      </c>
      <c r="D21" s="58">
        <v>36.6</v>
      </c>
      <c r="E21" s="58">
        <v>36.75</v>
      </c>
      <c r="F21" s="58">
        <v>38</v>
      </c>
      <c r="G21" s="58">
        <v>36.75</v>
      </c>
      <c r="H21" s="58"/>
      <c r="I21" s="75">
        <v>37</v>
      </c>
    </row>
    <row r="22" spans="1:9" x14ac:dyDescent="0.25">
      <c r="A22" s="31"/>
      <c r="B22" s="73">
        <v>17</v>
      </c>
      <c r="C22" s="50" t="s">
        <v>56</v>
      </c>
      <c r="D22" s="58">
        <v>25.5</v>
      </c>
      <c r="E22" s="58"/>
      <c r="F22" s="58">
        <v>29</v>
      </c>
      <c r="G22" s="58">
        <v>29.5</v>
      </c>
      <c r="H22" s="58">
        <v>28.5</v>
      </c>
      <c r="I22" s="75">
        <v>26.8</v>
      </c>
    </row>
    <row r="23" spans="1:9" x14ac:dyDescent="0.25">
      <c r="A23" s="31"/>
      <c r="B23" s="73">
        <v>18</v>
      </c>
      <c r="C23" s="50" t="s">
        <v>130</v>
      </c>
      <c r="D23" s="58">
        <v>32.049999999999997</v>
      </c>
      <c r="E23" s="58">
        <v>32.9</v>
      </c>
      <c r="F23" s="58">
        <v>33.75</v>
      </c>
      <c r="G23" s="58">
        <v>35</v>
      </c>
      <c r="H23" s="58">
        <v>31.5</v>
      </c>
      <c r="I23" s="75">
        <v>33</v>
      </c>
    </row>
    <row r="24" spans="1:9" x14ac:dyDescent="0.25">
      <c r="A24" s="31"/>
      <c r="B24" s="73">
        <v>19</v>
      </c>
      <c r="C24" s="50" t="s">
        <v>100</v>
      </c>
      <c r="D24" s="58">
        <v>27</v>
      </c>
      <c r="E24" s="58">
        <v>29.6</v>
      </c>
      <c r="F24" s="58">
        <v>28.25</v>
      </c>
      <c r="G24" s="58"/>
      <c r="H24" s="58">
        <v>28.5</v>
      </c>
      <c r="I24" s="75">
        <v>28.5</v>
      </c>
    </row>
    <row r="25" spans="1:9" x14ac:dyDescent="0.25">
      <c r="A25" s="31"/>
      <c r="B25" s="73">
        <v>20</v>
      </c>
      <c r="C25" s="50" t="s">
        <v>101</v>
      </c>
      <c r="D25" s="58">
        <v>15.35</v>
      </c>
      <c r="E25" s="58">
        <v>16.75</v>
      </c>
      <c r="F25" s="58"/>
      <c r="G25" s="58">
        <v>16.5</v>
      </c>
      <c r="H25" s="58">
        <v>15.75</v>
      </c>
      <c r="I25" s="75"/>
    </row>
    <row r="26" spans="1:9" x14ac:dyDescent="0.25">
      <c r="A26" s="31"/>
      <c r="B26" s="73">
        <v>21</v>
      </c>
      <c r="C26" s="49" t="s">
        <v>102</v>
      </c>
      <c r="D26" s="58">
        <v>49.5</v>
      </c>
      <c r="E26" s="58"/>
      <c r="F26" s="58">
        <v>49.5</v>
      </c>
      <c r="G26" s="58"/>
      <c r="H26" s="58"/>
      <c r="I26" s="75">
        <v>49.5</v>
      </c>
    </row>
    <row r="27" spans="1:9" x14ac:dyDescent="0.25">
      <c r="A27" s="31"/>
      <c r="B27" s="73">
        <v>22</v>
      </c>
      <c r="C27" s="49" t="s">
        <v>103</v>
      </c>
      <c r="D27" s="58">
        <v>14.75</v>
      </c>
      <c r="E27" s="58">
        <v>16.5</v>
      </c>
      <c r="F27" s="58">
        <v>16</v>
      </c>
      <c r="G27" s="58">
        <v>14.95</v>
      </c>
      <c r="H27" s="58">
        <v>14</v>
      </c>
      <c r="I27" s="75"/>
    </row>
    <row r="28" spans="1:9" x14ac:dyDescent="0.25">
      <c r="A28" s="31"/>
      <c r="B28" s="73">
        <v>23</v>
      </c>
      <c r="C28" s="50" t="s">
        <v>104</v>
      </c>
      <c r="D28" s="58">
        <v>44.75</v>
      </c>
      <c r="E28" s="58">
        <v>47</v>
      </c>
      <c r="F28" s="58"/>
      <c r="G28" s="58">
        <v>50.5</v>
      </c>
      <c r="H28" s="58">
        <v>46.5</v>
      </c>
      <c r="I28" s="75">
        <v>46.95</v>
      </c>
    </row>
    <row r="29" spans="1:9" x14ac:dyDescent="0.25">
      <c r="A29" s="31"/>
      <c r="B29" s="73">
        <v>24</v>
      </c>
      <c r="C29" s="50" t="s">
        <v>8</v>
      </c>
      <c r="D29" s="58">
        <v>118.35</v>
      </c>
      <c r="E29" s="58">
        <v>127.6</v>
      </c>
      <c r="F29" s="58">
        <v>113</v>
      </c>
      <c r="G29" s="58">
        <v>117</v>
      </c>
      <c r="H29" s="58">
        <v>112</v>
      </c>
      <c r="I29" s="75">
        <v>119.8</v>
      </c>
    </row>
    <row r="30" spans="1:9" x14ac:dyDescent="0.25">
      <c r="A30" s="31"/>
      <c r="B30" s="73">
        <v>25</v>
      </c>
      <c r="C30" s="49" t="s">
        <v>54</v>
      </c>
      <c r="D30" s="58">
        <v>137.4</v>
      </c>
      <c r="E30" s="58">
        <v>143.5</v>
      </c>
      <c r="F30" s="58">
        <v>143.5</v>
      </c>
      <c r="G30" s="58">
        <v>149</v>
      </c>
      <c r="H30" s="58">
        <v>149.5</v>
      </c>
      <c r="I30" s="75"/>
    </row>
    <row r="31" spans="1:9" x14ac:dyDescent="0.25">
      <c r="A31" s="31"/>
      <c r="B31" s="73">
        <v>26</v>
      </c>
      <c r="C31" s="51" t="s">
        <v>30</v>
      </c>
      <c r="D31" s="58">
        <v>33.4</v>
      </c>
      <c r="E31" s="58"/>
      <c r="F31" s="58"/>
      <c r="G31" s="58"/>
      <c r="H31" s="58">
        <v>37.5</v>
      </c>
      <c r="I31" s="75">
        <v>32.25</v>
      </c>
    </row>
    <row r="32" spans="1:9" x14ac:dyDescent="0.25">
      <c r="A32" s="31"/>
      <c r="B32" s="73">
        <v>27</v>
      </c>
      <c r="C32" s="51" t="s">
        <v>31</v>
      </c>
      <c r="D32" s="58">
        <v>25.1</v>
      </c>
      <c r="E32" s="58"/>
      <c r="F32" s="58">
        <v>25</v>
      </c>
      <c r="G32" s="58">
        <v>26</v>
      </c>
      <c r="H32" s="58"/>
      <c r="I32" s="75">
        <v>25.6</v>
      </c>
    </row>
    <row r="33" spans="1:9" x14ac:dyDescent="0.25">
      <c r="A33" s="31"/>
      <c r="B33" s="73">
        <v>28</v>
      </c>
      <c r="C33" s="49" t="s">
        <v>57</v>
      </c>
      <c r="D33" s="58">
        <v>11.75</v>
      </c>
      <c r="E33" s="58"/>
      <c r="F33" s="58">
        <v>12.2</v>
      </c>
      <c r="G33" s="58">
        <v>12.9</v>
      </c>
      <c r="H33" s="58"/>
      <c r="I33" s="75">
        <v>12.2</v>
      </c>
    </row>
    <row r="34" spans="1:9" x14ac:dyDescent="0.25">
      <c r="A34" s="31"/>
      <c r="B34" s="73">
        <v>29</v>
      </c>
      <c r="C34" s="51" t="s">
        <v>105</v>
      </c>
      <c r="D34" s="58">
        <v>26.55</v>
      </c>
      <c r="E34" s="58"/>
      <c r="F34" s="58"/>
      <c r="G34" s="58"/>
      <c r="H34" s="58"/>
      <c r="I34" s="75">
        <v>26.45</v>
      </c>
    </row>
    <row r="35" spans="1:9" x14ac:dyDescent="0.25">
      <c r="A35" s="31"/>
      <c r="B35" s="73">
        <v>30</v>
      </c>
      <c r="C35" s="49" t="s">
        <v>125</v>
      </c>
      <c r="D35" s="58">
        <v>81.25</v>
      </c>
      <c r="E35" s="58">
        <v>85.75</v>
      </c>
      <c r="F35" s="58">
        <v>86</v>
      </c>
      <c r="G35" s="58">
        <v>83.5</v>
      </c>
      <c r="H35" s="58">
        <v>81.5</v>
      </c>
      <c r="I35" s="75">
        <v>85.75</v>
      </c>
    </row>
    <row r="36" spans="1:9" x14ac:dyDescent="0.25">
      <c r="A36" s="31"/>
      <c r="B36" s="73">
        <v>31</v>
      </c>
      <c r="C36" s="49" t="s">
        <v>50</v>
      </c>
      <c r="D36" s="58">
        <v>72.95</v>
      </c>
      <c r="E36" s="58">
        <v>73</v>
      </c>
      <c r="F36" s="58">
        <v>73</v>
      </c>
      <c r="G36" s="58">
        <v>72.75</v>
      </c>
      <c r="H36" s="58">
        <v>71.5</v>
      </c>
      <c r="I36" s="75">
        <v>70.95</v>
      </c>
    </row>
    <row r="37" spans="1:9" x14ac:dyDescent="0.25">
      <c r="A37" s="31"/>
      <c r="B37" s="73">
        <v>32</v>
      </c>
      <c r="C37" s="49" t="s">
        <v>48</v>
      </c>
      <c r="D37" s="58">
        <v>15.1</v>
      </c>
      <c r="E37" s="58">
        <v>15.5</v>
      </c>
      <c r="F37" s="58">
        <v>15.25</v>
      </c>
      <c r="G37" s="58"/>
      <c r="H37" s="58">
        <v>15</v>
      </c>
      <c r="I37" s="75">
        <v>15</v>
      </c>
    </row>
    <row r="38" spans="1:9" x14ac:dyDescent="0.25">
      <c r="A38" s="31"/>
      <c r="B38" s="73">
        <v>33</v>
      </c>
      <c r="C38" s="49" t="s">
        <v>13</v>
      </c>
      <c r="D38" s="58">
        <v>28</v>
      </c>
      <c r="E38" s="58">
        <v>28</v>
      </c>
      <c r="F38" s="58">
        <v>28</v>
      </c>
      <c r="G38" s="58">
        <v>31.25</v>
      </c>
      <c r="H38" s="58">
        <v>31.5</v>
      </c>
      <c r="I38" s="75">
        <v>28</v>
      </c>
    </row>
    <row r="39" spans="1:9" x14ac:dyDescent="0.25">
      <c r="A39" s="31"/>
      <c r="B39" s="73">
        <v>34</v>
      </c>
      <c r="C39" s="49" t="s">
        <v>106</v>
      </c>
      <c r="D39" s="58">
        <v>64</v>
      </c>
      <c r="E39" s="58">
        <v>64</v>
      </c>
      <c r="F39" s="58">
        <v>64</v>
      </c>
      <c r="G39" s="58"/>
      <c r="H39" s="58">
        <v>64</v>
      </c>
      <c r="I39" s="75">
        <v>57</v>
      </c>
    </row>
    <row r="40" spans="1:9" x14ac:dyDescent="0.25">
      <c r="A40" s="31"/>
      <c r="B40" s="73">
        <v>35</v>
      </c>
      <c r="C40" s="47" t="s">
        <v>107</v>
      </c>
      <c r="D40" s="58">
        <v>41.35</v>
      </c>
      <c r="E40" s="58">
        <v>41.65</v>
      </c>
      <c r="F40" s="58">
        <v>41.5</v>
      </c>
      <c r="G40" s="58">
        <v>39.950000000000003</v>
      </c>
      <c r="H40" s="58">
        <v>41.5</v>
      </c>
      <c r="I40" s="75"/>
    </row>
    <row r="41" spans="1:9" x14ac:dyDescent="0.25">
      <c r="A41" s="31"/>
      <c r="B41" s="73">
        <v>36</v>
      </c>
      <c r="C41" s="49" t="s">
        <v>108</v>
      </c>
      <c r="D41" s="58">
        <v>24.2</v>
      </c>
      <c r="E41" s="58"/>
      <c r="F41" s="58">
        <v>25</v>
      </c>
      <c r="G41" s="58">
        <v>23.75</v>
      </c>
      <c r="H41" s="58">
        <v>23.5</v>
      </c>
      <c r="I41" s="75"/>
    </row>
    <row r="42" spans="1:9" x14ac:dyDescent="0.25">
      <c r="A42" s="31"/>
      <c r="B42" s="73">
        <v>37</v>
      </c>
      <c r="C42" s="47" t="s">
        <v>109</v>
      </c>
      <c r="D42" s="58">
        <v>45.5</v>
      </c>
      <c r="E42" s="58">
        <v>51</v>
      </c>
      <c r="F42" s="58">
        <v>43.5</v>
      </c>
      <c r="G42" s="58"/>
      <c r="H42" s="58">
        <v>46.5</v>
      </c>
      <c r="I42" s="75">
        <v>44.5</v>
      </c>
    </row>
    <row r="43" spans="1:9" x14ac:dyDescent="0.25">
      <c r="A43" s="31"/>
      <c r="B43" s="73">
        <v>38</v>
      </c>
      <c r="C43" s="47" t="s">
        <v>110</v>
      </c>
      <c r="D43" s="58">
        <v>70.25</v>
      </c>
      <c r="E43" s="58"/>
      <c r="F43" s="58">
        <v>71</v>
      </c>
      <c r="G43" s="58"/>
      <c r="H43" s="58">
        <v>74.5</v>
      </c>
      <c r="I43" s="75"/>
    </row>
    <row r="44" spans="1:9" x14ac:dyDescent="0.25">
      <c r="A44" s="31"/>
      <c r="B44" s="73">
        <v>39</v>
      </c>
      <c r="C44" s="51" t="s">
        <v>22</v>
      </c>
      <c r="D44" s="58">
        <v>4.3</v>
      </c>
      <c r="E44" s="58">
        <v>5.6</v>
      </c>
      <c r="F44" s="58">
        <v>4.6500000000000004</v>
      </c>
      <c r="G44" s="58">
        <v>7.5</v>
      </c>
      <c r="H44" s="58"/>
      <c r="I44" s="75">
        <v>4.45</v>
      </c>
    </row>
    <row r="45" spans="1:9" x14ac:dyDescent="0.25">
      <c r="A45" s="31"/>
      <c r="B45" s="73">
        <v>40</v>
      </c>
      <c r="C45" s="51" t="s">
        <v>23</v>
      </c>
      <c r="D45" s="58">
        <v>59.85</v>
      </c>
      <c r="E45" s="58"/>
      <c r="F45" s="58"/>
      <c r="G45" s="58">
        <v>67</v>
      </c>
      <c r="H45" s="58"/>
      <c r="I45" s="75"/>
    </row>
    <row r="46" spans="1:9" x14ac:dyDescent="0.25">
      <c r="A46" s="31"/>
      <c r="B46" s="73">
        <v>41</v>
      </c>
      <c r="C46" s="51" t="s">
        <v>24</v>
      </c>
      <c r="D46" s="58"/>
      <c r="E46" s="58">
        <v>112.5</v>
      </c>
      <c r="F46" s="58"/>
      <c r="G46" s="58">
        <v>131</v>
      </c>
      <c r="H46" s="58">
        <v>124.5</v>
      </c>
      <c r="I46" s="75">
        <v>117.6</v>
      </c>
    </row>
    <row r="47" spans="1:9" x14ac:dyDescent="0.25">
      <c r="A47" s="31"/>
      <c r="B47" s="73">
        <v>42</v>
      </c>
      <c r="C47" s="51" t="s">
        <v>52</v>
      </c>
      <c r="D47" s="58">
        <v>36.65</v>
      </c>
      <c r="E47" s="58">
        <v>39.5</v>
      </c>
      <c r="F47" s="58">
        <v>37.5</v>
      </c>
      <c r="G47" s="58">
        <v>37.25</v>
      </c>
      <c r="H47" s="58">
        <v>39.5</v>
      </c>
      <c r="I47" s="75">
        <v>39.5</v>
      </c>
    </row>
    <row r="48" spans="1:9" x14ac:dyDescent="0.25">
      <c r="A48" s="31"/>
      <c r="B48" s="73">
        <v>43</v>
      </c>
      <c r="C48" s="49" t="s">
        <v>17</v>
      </c>
      <c r="D48" s="58"/>
      <c r="E48" s="58">
        <v>101</v>
      </c>
      <c r="F48" s="58">
        <v>100.5</v>
      </c>
      <c r="G48" s="58">
        <v>105</v>
      </c>
      <c r="H48" s="58">
        <v>104.5</v>
      </c>
      <c r="I48" s="75"/>
    </row>
    <row r="49" spans="1:9" x14ac:dyDescent="0.25">
      <c r="A49" s="31"/>
      <c r="B49" s="73">
        <v>44</v>
      </c>
      <c r="C49" s="49" t="s">
        <v>15</v>
      </c>
      <c r="D49" s="58">
        <v>103.65</v>
      </c>
      <c r="E49" s="58">
        <v>114.5</v>
      </c>
      <c r="F49" s="58">
        <v>106</v>
      </c>
      <c r="G49" s="58">
        <v>128</v>
      </c>
      <c r="H49" s="58">
        <v>114.5</v>
      </c>
      <c r="I49" s="75">
        <v>102.75</v>
      </c>
    </row>
    <row r="50" spans="1:9" x14ac:dyDescent="0.25">
      <c r="A50" s="31"/>
      <c r="B50" s="73">
        <v>45</v>
      </c>
      <c r="C50" s="49" t="s">
        <v>16</v>
      </c>
      <c r="D50" s="58">
        <v>56.45</v>
      </c>
      <c r="E50" s="58"/>
      <c r="F50" s="58">
        <v>55</v>
      </c>
      <c r="G50" s="58">
        <v>59.25</v>
      </c>
      <c r="H50" s="58">
        <v>59.5</v>
      </c>
      <c r="I50" s="75">
        <v>54.6</v>
      </c>
    </row>
    <row r="51" spans="1:9" x14ac:dyDescent="0.25">
      <c r="A51" s="31"/>
      <c r="B51" s="73">
        <v>46</v>
      </c>
      <c r="C51" s="49" t="s">
        <v>26</v>
      </c>
      <c r="D51" s="58">
        <v>127.95</v>
      </c>
      <c r="E51" s="58">
        <v>142.5</v>
      </c>
      <c r="F51" s="58">
        <v>130</v>
      </c>
      <c r="G51" s="58">
        <v>128.9</v>
      </c>
      <c r="H51" s="58">
        <v>128</v>
      </c>
      <c r="I51" s="75">
        <v>135</v>
      </c>
    </row>
    <row r="52" spans="1:9" x14ac:dyDescent="0.25">
      <c r="A52" s="31"/>
      <c r="B52" s="73">
        <v>47</v>
      </c>
      <c r="C52" s="51" t="s">
        <v>53</v>
      </c>
      <c r="D52" s="58">
        <v>70.650000000000006</v>
      </c>
      <c r="E52" s="58">
        <v>74.5</v>
      </c>
      <c r="F52" s="58">
        <v>69</v>
      </c>
      <c r="G52" s="58">
        <v>74.5</v>
      </c>
      <c r="H52" s="58">
        <v>69.5</v>
      </c>
      <c r="I52" s="75">
        <v>67</v>
      </c>
    </row>
    <row r="53" spans="1:9" x14ac:dyDescent="0.25">
      <c r="A53" s="31"/>
      <c r="B53" s="73">
        <v>48</v>
      </c>
      <c r="C53" s="51" t="s">
        <v>28</v>
      </c>
      <c r="D53" s="58">
        <v>38.5</v>
      </c>
      <c r="E53" s="58"/>
      <c r="F53" s="58"/>
      <c r="G53" s="58"/>
      <c r="H53" s="58"/>
      <c r="I53" s="75">
        <v>45</v>
      </c>
    </row>
    <row r="54" spans="1:9" x14ac:dyDescent="0.25">
      <c r="A54" s="31"/>
      <c r="B54" s="73">
        <v>49</v>
      </c>
      <c r="C54" s="51" t="s">
        <v>131</v>
      </c>
      <c r="D54" s="58"/>
      <c r="E54" s="58">
        <v>45.1</v>
      </c>
      <c r="F54" s="58">
        <v>45.5</v>
      </c>
      <c r="G54" s="58">
        <v>44.25</v>
      </c>
      <c r="H54" s="58">
        <v>48</v>
      </c>
      <c r="I54" s="75">
        <v>45.5</v>
      </c>
    </row>
    <row r="55" spans="1:9" x14ac:dyDescent="0.25">
      <c r="A55" s="31"/>
      <c r="B55" s="73">
        <v>50</v>
      </c>
      <c r="C55" s="49" t="s">
        <v>132</v>
      </c>
      <c r="D55" s="58">
        <v>42.5</v>
      </c>
      <c r="E55" s="58"/>
      <c r="F55" s="58">
        <v>42.75</v>
      </c>
      <c r="G55" s="58">
        <v>44</v>
      </c>
      <c r="H55" s="58">
        <v>42.5</v>
      </c>
      <c r="I55" s="75">
        <v>42.75</v>
      </c>
    </row>
    <row r="56" spans="1:9" x14ac:dyDescent="0.25">
      <c r="A56" s="31"/>
      <c r="B56" s="73">
        <v>51</v>
      </c>
      <c r="C56" s="51" t="s">
        <v>63</v>
      </c>
      <c r="D56" s="58">
        <v>74.25</v>
      </c>
      <c r="E56" s="58"/>
      <c r="F56" s="58"/>
      <c r="G56" s="58">
        <v>86.65</v>
      </c>
      <c r="H56" s="58">
        <v>78.5</v>
      </c>
      <c r="I56" s="75">
        <v>73.099999999999994</v>
      </c>
    </row>
    <row r="57" spans="1:9" x14ac:dyDescent="0.25">
      <c r="A57" s="31"/>
      <c r="B57" s="73">
        <v>52</v>
      </c>
      <c r="C57" s="51" t="s">
        <v>55</v>
      </c>
      <c r="D57" s="58">
        <v>115.2</v>
      </c>
      <c r="E57" s="58">
        <v>108.5</v>
      </c>
      <c r="F57" s="58">
        <v>116.5</v>
      </c>
      <c r="G57" s="58">
        <v>109</v>
      </c>
      <c r="H57" s="58">
        <v>107.5</v>
      </c>
      <c r="I57" s="75"/>
    </row>
    <row r="58" spans="1:9" x14ac:dyDescent="0.25">
      <c r="A58" s="31"/>
      <c r="B58" s="73">
        <v>53</v>
      </c>
      <c r="C58" s="51" t="s">
        <v>72</v>
      </c>
      <c r="D58" s="58">
        <v>58</v>
      </c>
      <c r="E58" s="58">
        <v>57.25</v>
      </c>
      <c r="F58" s="58">
        <v>56.5</v>
      </c>
      <c r="G58" s="58">
        <v>64.95</v>
      </c>
      <c r="H58" s="58">
        <v>56.5</v>
      </c>
      <c r="I58" s="75">
        <v>116.5</v>
      </c>
    </row>
    <row r="59" spans="1:9" x14ac:dyDescent="0.25">
      <c r="A59" s="31"/>
      <c r="B59" s="73">
        <v>54</v>
      </c>
      <c r="C59" s="51" t="s">
        <v>29</v>
      </c>
      <c r="D59" s="58">
        <v>212.5</v>
      </c>
      <c r="E59" s="58">
        <v>219</v>
      </c>
      <c r="F59" s="58">
        <v>208.5</v>
      </c>
      <c r="G59" s="58"/>
      <c r="H59" s="58">
        <v>199.5</v>
      </c>
      <c r="I59" s="75">
        <v>208.5</v>
      </c>
    </row>
    <row r="60" spans="1:9" x14ac:dyDescent="0.25">
      <c r="A60" s="31"/>
      <c r="B60" s="73">
        <v>55</v>
      </c>
      <c r="C60" s="51" t="s">
        <v>51</v>
      </c>
      <c r="D60" s="58">
        <v>275.39999999999998</v>
      </c>
      <c r="E60" s="58"/>
      <c r="F60" s="58">
        <v>290</v>
      </c>
      <c r="G60" s="58">
        <v>279.5</v>
      </c>
      <c r="H60" s="58">
        <v>279.5</v>
      </c>
      <c r="I60" s="75">
        <v>279</v>
      </c>
    </row>
    <row r="61" spans="1:9" x14ac:dyDescent="0.25">
      <c r="A61" s="31"/>
      <c r="B61" s="73">
        <v>56</v>
      </c>
      <c r="C61" s="49" t="s">
        <v>111</v>
      </c>
      <c r="D61" s="58">
        <v>44.95</v>
      </c>
      <c r="E61" s="58">
        <v>46</v>
      </c>
      <c r="F61" s="58">
        <v>45</v>
      </c>
      <c r="G61" s="58">
        <v>46.95</v>
      </c>
      <c r="H61" s="58">
        <v>44.5</v>
      </c>
      <c r="I61" s="75">
        <v>47.5</v>
      </c>
    </row>
    <row r="62" spans="1:9" x14ac:dyDescent="0.25">
      <c r="A62" s="31"/>
      <c r="B62" s="73">
        <v>57</v>
      </c>
      <c r="C62" s="47" t="s">
        <v>112</v>
      </c>
      <c r="D62" s="58">
        <v>12.55</v>
      </c>
      <c r="E62" s="58"/>
      <c r="F62" s="58"/>
      <c r="G62" s="58"/>
      <c r="H62" s="58"/>
      <c r="I62" s="75"/>
    </row>
    <row r="63" spans="1:9" x14ac:dyDescent="0.25">
      <c r="A63" s="31"/>
      <c r="B63" s="73">
        <v>58</v>
      </c>
      <c r="C63" s="51" t="s">
        <v>113</v>
      </c>
      <c r="D63" s="58">
        <v>159</v>
      </c>
      <c r="E63" s="58"/>
      <c r="F63" s="58"/>
      <c r="G63" s="58"/>
      <c r="H63" s="58">
        <v>184.5</v>
      </c>
      <c r="I63" s="75">
        <v>195</v>
      </c>
    </row>
    <row r="64" spans="1:9" x14ac:dyDescent="0.25">
      <c r="A64" s="31"/>
      <c r="B64" s="73">
        <v>59</v>
      </c>
      <c r="C64" s="51" t="s">
        <v>32</v>
      </c>
      <c r="D64" s="58">
        <v>11</v>
      </c>
      <c r="E64" s="58">
        <v>11</v>
      </c>
      <c r="F64" s="58"/>
      <c r="G64" s="58">
        <v>12.9</v>
      </c>
      <c r="H64" s="58">
        <v>12.5</v>
      </c>
      <c r="I64" s="75">
        <v>11</v>
      </c>
    </row>
    <row r="65" spans="1:9" x14ac:dyDescent="0.25">
      <c r="A65" s="31"/>
      <c r="B65" s="73">
        <v>60</v>
      </c>
      <c r="C65" s="51" t="s">
        <v>58</v>
      </c>
      <c r="D65" s="58"/>
      <c r="E65" s="58">
        <v>63</v>
      </c>
      <c r="F65" s="58"/>
      <c r="G65" s="58">
        <v>70</v>
      </c>
      <c r="H65" s="58"/>
      <c r="I65" s="75">
        <v>57</v>
      </c>
    </row>
    <row r="66" spans="1:9" ht="16.5" thickBot="1" x14ac:dyDescent="0.3">
      <c r="A66" s="31"/>
      <c r="B66" s="32"/>
      <c r="C66" s="76"/>
      <c r="D66" s="77">
        <f t="shared" ref="D66:I66" si="0">SUM(D6:D65)</f>
        <v>3153.85</v>
      </c>
      <c r="E66" s="77">
        <f t="shared" si="0"/>
        <v>2348.65</v>
      </c>
      <c r="F66" s="77">
        <f t="shared" si="0"/>
        <v>2840.1000000000004</v>
      </c>
      <c r="G66" s="77">
        <f t="shared" si="0"/>
        <v>2631.95</v>
      </c>
      <c r="H66" s="77">
        <f t="shared" si="0"/>
        <v>3167.65</v>
      </c>
      <c r="I66" s="78">
        <f t="shared" si="0"/>
        <v>2890.2999999999997</v>
      </c>
    </row>
    <row r="67" spans="1:9" ht="16.5" thickBot="1" x14ac:dyDescent="0.3">
      <c r="A67" s="91" t="s">
        <v>74</v>
      </c>
      <c r="B67" s="92"/>
      <c r="C67" s="92"/>
      <c r="D67" s="92"/>
      <c r="E67" s="92"/>
      <c r="F67" s="92"/>
      <c r="G67" s="92"/>
      <c r="H67" s="92"/>
      <c r="I67" s="93"/>
    </row>
    <row r="68" spans="1:9" x14ac:dyDescent="0.25">
      <c r="A68" s="31"/>
      <c r="B68" s="73">
        <v>61</v>
      </c>
      <c r="C68" s="69" t="s">
        <v>11</v>
      </c>
      <c r="D68" s="71">
        <v>89.95</v>
      </c>
      <c r="E68" s="71">
        <v>90.9</v>
      </c>
      <c r="F68" s="71">
        <v>94.5</v>
      </c>
      <c r="G68" s="71">
        <v>98.25</v>
      </c>
      <c r="H68" s="71">
        <v>94.5</v>
      </c>
      <c r="I68" s="74">
        <v>94.5</v>
      </c>
    </row>
    <row r="69" spans="1:9" x14ac:dyDescent="0.25">
      <c r="A69" s="31"/>
      <c r="B69" s="73">
        <v>62</v>
      </c>
      <c r="C69" s="49" t="s">
        <v>12</v>
      </c>
      <c r="D69" s="58">
        <f>57.45/10</f>
        <v>5.7450000000000001</v>
      </c>
      <c r="E69" s="58">
        <v>6.35</v>
      </c>
      <c r="F69" s="58"/>
      <c r="G69" s="58">
        <v>6.5</v>
      </c>
      <c r="H69" s="58">
        <f>59.5/10</f>
        <v>5.95</v>
      </c>
      <c r="I69" s="75">
        <f>59/10</f>
        <v>5.9</v>
      </c>
    </row>
    <row r="70" spans="1:9" x14ac:dyDescent="0.25">
      <c r="A70" s="31"/>
      <c r="B70" s="73">
        <v>63</v>
      </c>
      <c r="C70" s="49" t="s">
        <v>133</v>
      </c>
      <c r="D70" s="58">
        <v>24</v>
      </c>
      <c r="E70" s="58">
        <v>25</v>
      </c>
      <c r="F70" s="58">
        <v>24.5</v>
      </c>
      <c r="G70" s="58">
        <v>24.75</v>
      </c>
      <c r="H70" s="58">
        <v>24.5</v>
      </c>
      <c r="I70" s="75">
        <v>23.15</v>
      </c>
    </row>
    <row r="71" spans="1:9" x14ac:dyDescent="0.25">
      <c r="A71" s="31"/>
      <c r="B71" s="73">
        <v>64</v>
      </c>
      <c r="C71" s="51" t="s">
        <v>134</v>
      </c>
      <c r="D71" s="58">
        <v>15.9</v>
      </c>
      <c r="E71" s="58"/>
      <c r="F71" s="58">
        <v>14.95</v>
      </c>
      <c r="G71" s="58">
        <v>17</v>
      </c>
      <c r="H71" s="58">
        <v>15.5</v>
      </c>
      <c r="I71" s="75">
        <v>15.8</v>
      </c>
    </row>
    <row r="72" spans="1:9" x14ac:dyDescent="0.25">
      <c r="A72" s="31"/>
      <c r="B72" s="73">
        <v>65</v>
      </c>
      <c r="C72" s="51" t="s">
        <v>62</v>
      </c>
      <c r="D72" s="58">
        <v>23.25</v>
      </c>
      <c r="E72" s="58">
        <v>25</v>
      </c>
      <c r="F72" s="58"/>
      <c r="G72" s="58">
        <v>25.75</v>
      </c>
      <c r="H72" s="58">
        <v>25</v>
      </c>
      <c r="I72" s="75">
        <v>24</v>
      </c>
    </row>
    <row r="73" spans="1:9" x14ac:dyDescent="0.25">
      <c r="A73" s="31"/>
      <c r="B73" s="73">
        <v>66</v>
      </c>
      <c r="C73" s="49" t="s">
        <v>25</v>
      </c>
      <c r="D73" s="58"/>
      <c r="E73" s="58">
        <v>9.5</v>
      </c>
      <c r="F73" s="58">
        <v>9</v>
      </c>
      <c r="G73" s="58">
        <v>10.3</v>
      </c>
      <c r="H73" s="58">
        <v>9.5</v>
      </c>
      <c r="I73" s="75">
        <v>9</v>
      </c>
    </row>
    <row r="74" spans="1:9" x14ac:dyDescent="0.25">
      <c r="A74" s="31"/>
      <c r="B74" s="73">
        <v>67</v>
      </c>
      <c r="C74" s="51" t="s">
        <v>18</v>
      </c>
      <c r="D74" s="58">
        <v>34.299999999999997</v>
      </c>
      <c r="E74" s="58">
        <v>34.6</v>
      </c>
      <c r="F74" s="58">
        <v>35.5</v>
      </c>
      <c r="G74" s="58">
        <v>34.85</v>
      </c>
      <c r="H74" s="58">
        <v>34.5</v>
      </c>
      <c r="I74" s="75">
        <v>33.5</v>
      </c>
    </row>
    <row r="75" spans="1:9" x14ac:dyDescent="0.25">
      <c r="A75" s="31"/>
      <c r="B75" s="73">
        <v>68</v>
      </c>
      <c r="C75" s="51" t="s">
        <v>85</v>
      </c>
      <c r="D75" s="58">
        <v>21.25</v>
      </c>
      <c r="E75" s="58">
        <v>21.95</v>
      </c>
      <c r="F75" s="58">
        <v>21</v>
      </c>
      <c r="G75" s="58">
        <v>21.95</v>
      </c>
      <c r="H75" s="58">
        <v>21.95</v>
      </c>
      <c r="I75" s="75">
        <v>21</v>
      </c>
    </row>
    <row r="76" spans="1:9" x14ac:dyDescent="0.25">
      <c r="A76" s="31"/>
      <c r="B76" s="73">
        <v>69</v>
      </c>
      <c r="C76" s="54" t="s">
        <v>86</v>
      </c>
      <c r="D76" s="58">
        <v>16</v>
      </c>
      <c r="E76" s="58">
        <v>16</v>
      </c>
      <c r="F76" s="58">
        <v>16</v>
      </c>
      <c r="G76" s="58">
        <v>16</v>
      </c>
      <c r="H76" s="58">
        <v>16</v>
      </c>
      <c r="I76" s="75">
        <v>16</v>
      </c>
    </row>
    <row r="77" spans="1:9" x14ac:dyDescent="0.25">
      <c r="A77" s="31"/>
      <c r="B77" s="73">
        <v>70</v>
      </c>
      <c r="C77" s="47" t="s">
        <v>135</v>
      </c>
      <c r="D77" s="58">
        <v>54.6</v>
      </c>
      <c r="E77" s="58">
        <v>56</v>
      </c>
      <c r="F77" s="58"/>
      <c r="G77" s="58">
        <v>65</v>
      </c>
      <c r="H77" s="58">
        <v>57.5</v>
      </c>
      <c r="I77" s="75"/>
    </row>
    <row r="78" spans="1:9" x14ac:dyDescent="0.25">
      <c r="A78" s="31"/>
      <c r="B78" s="73">
        <v>71</v>
      </c>
      <c r="C78" s="47" t="s">
        <v>87</v>
      </c>
      <c r="D78" s="58">
        <v>105</v>
      </c>
      <c r="E78" s="58">
        <v>8.8000000000000007</v>
      </c>
      <c r="F78" s="58">
        <v>8.9499999999999993</v>
      </c>
      <c r="G78" s="58"/>
      <c r="H78" s="58">
        <v>8.9499999999999993</v>
      </c>
      <c r="I78" s="75">
        <v>8.9499999999999993</v>
      </c>
    </row>
    <row r="79" spans="1:9" x14ac:dyDescent="0.25">
      <c r="A79" s="31"/>
      <c r="B79" s="73">
        <v>72</v>
      </c>
      <c r="C79" s="49" t="s">
        <v>88</v>
      </c>
      <c r="D79" s="58">
        <v>27.85</v>
      </c>
      <c r="E79" s="58">
        <v>29.35</v>
      </c>
      <c r="F79" s="58"/>
      <c r="G79" s="58">
        <v>29.25</v>
      </c>
      <c r="H79" s="58">
        <v>27.5</v>
      </c>
      <c r="I79" s="75">
        <v>28.75</v>
      </c>
    </row>
    <row r="80" spans="1:9" x14ac:dyDescent="0.25">
      <c r="A80" s="31"/>
      <c r="B80" s="73">
        <v>73</v>
      </c>
      <c r="C80" s="49" t="s">
        <v>89</v>
      </c>
      <c r="D80" s="58">
        <v>82.75</v>
      </c>
      <c r="E80" s="58">
        <v>86.5</v>
      </c>
      <c r="F80" s="58"/>
      <c r="G80" s="58">
        <v>87</v>
      </c>
      <c r="H80" s="58"/>
      <c r="I80" s="75">
        <v>87</v>
      </c>
    </row>
    <row r="81" spans="1:9" x14ac:dyDescent="0.25">
      <c r="A81" s="31"/>
      <c r="B81" s="73">
        <v>74</v>
      </c>
      <c r="C81" s="47" t="s">
        <v>90</v>
      </c>
      <c r="D81" s="58">
        <f>53.35/10</f>
        <v>5.335</v>
      </c>
      <c r="E81" s="58">
        <v>5.95</v>
      </c>
      <c r="F81" s="58">
        <f>52.5/10</f>
        <v>5.25</v>
      </c>
      <c r="G81" s="58">
        <v>5.25</v>
      </c>
      <c r="H81" s="58">
        <f>52.95/10</f>
        <v>5.2949999999999999</v>
      </c>
      <c r="I81" s="75">
        <f>52.95/10</f>
        <v>5.2949999999999999</v>
      </c>
    </row>
    <row r="82" spans="1:9" x14ac:dyDescent="0.25">
      <c r="A82" s="31"/>
      <c r="B82" s="73">
        <v>75</v>
      </c>
      <c r="C82" s="49" t="s">
        <v>91</v>
      </c>
      <c r="D82" s="58">
        <v>49.75</v>
      </c>
      <c r="E82" s="58">
        <v>51.5</v>
      </c>
      <c r="F82" s="58">
        <v>51.25</v>
      </c>
      <c r="G82" s="58">
        <v>49.75</v>
      </c>
      <c r="H82" s="58">
        <v>51.5</v>
      </c>
      <c r="I82" s="75">
        <v>49.75</v>
      </c>
    </row>
    <row r="83" spans="1:9" x14ac:dyDescent="0.25">
      <c r="A83" s="31"/>
      <c r="B83" s="73">
        <v>76</v>
      </c>
      <c r="C83" s="47" t="s">
        <v>92</v>
      </c>
      <c r="D83" s="58">
        <v>8.5</v>
      </c>
      <c r="E83" s="58"/>
      <c r="F83" s="58">
        <v>9</v>
      </c>
      <c r="G83" s="58">
        <v>9.9499999999999993</v>
      </c>
      <c r="H83" s="58">
        <v>9.5</v>
      </c>
      <c r="I83" s="75">
        <v>8.5</v>
      </c>
    </row>
    <row r="84" spans="1:9" x14ac:dyDescent="0.25">
      <c r="A84" s="31"/>
      <c r="B84" s="73">
        <v>77</v>
      </c>
      <c r="C84" s="47" t="s">
        <v>93</v>
      </c>
      <c r="D84" s="58">
        <v>5.1100000000000003</v>
      </c>
      <c r="E84" s="58">
        <v>5.7</v>
      </c>
      <c r="F84" s="58">
        <v>5.7</v>
      </c>
      <c r="G84" s="58">
        <v>6.75</v>
      </c>
      <c r="H84" s="58">
        <v>5.3</v>
      </c>
      <c r="I84" s="75"/>
    </row>
    <row r="85" spans="1:9" x14ac:dyDescent="0.25">
      <c r="A85" s="31"/>
      <c r="B85" s="73">
        <v>78</v>
      </c>
      <c r="C85" s="49" t="s">
        <v>94</v>
      </c>
      <c r="D85" s="58">
        <v>209</v>
      </c>
      <c r="E85" s="58">
        <v>209</v>
      </c>
      <c r="F85" s="58">
        <v>209</v>
      </c>
      <c r="G85" s="58"/>
      <c r="H85" s="58">
        <v>209</v>
      </c>
      <c r="I85" s="75">
        <v>209</v>
      </c>
    </row>
    <row r="86" spans="1:9" ht="16.5" thickBot="1" x14ac:dyDescent="0.3">
      <c r="A86" s="31"/>
      <c r="B86" s="32"/>
      <c r="C86" s="79"/>
      <c r="D86" s="77">
        <f t="shared" ref="D86:I86" si="1">SUM(D68:D85)</f>
        <v>778.29000000000008</v>
      </c>
      <c r="E86" s="77">
        <f t="shared" si="1"/>
        <v>682.09999999999991</v>
      </c>
      <c r="F86" s="77">
        <f t="shared" si="1"/>
        <v>504.59999999999997</v>
      </c>
      <c r="G86" s="77">
        <f t="shared" si="1"/>
        <v>508.3</v>
      </c>
      <c r="H86" s="77">
        <f t="shared" si="1"/>
        <v>621.94499999999994</v>
      </c>
      <c r="I86" s="78">
        <f t="shared" si="1"/>
        <v>640.09500000000003</v>
      </c>
    </row>
    <row r="87" spans="1:9" ht="16.5" thickBot="1" x14ac:dyDescent="0.3">
      <c r="A87" s="91" t="s">
        <v>27</v>
      </c>
      <c r="B87" s="92"/>
      <c r="C87" s="92"/>
      <c r="D87" s="92"/>
      <c r="E87" s="92"/>
      <c r="F87" s="92"/>
      <c r="G87" s="92"/>
      <c r="H87" s="92"/>
      <c r="I87" s="93"/>
    </row>
    <row r="88" spans="1:9" x14ac:dyDescent="0.25">
      <c r="A88" s="31"/>
      <c r="B88" s="73">
        <v>79</v>
      </c>
      <c r="C88" s="72" t="s">
        <v>33</v>
      </c>
      <c r="D88" s="71"/>
      <c r="E88" s="71">
        <v>4.8499999999999996</v>
      </c>
      <c r="F88" s="71">
        <f>28.5/6</f>
        <v>4.75</v>
      </c>
      <c r="G88" s="71">
        <v>5.75</v>
      </c>
      <c r="H88" s="71">
        <f>26.75/6</f>
        <v>4.458333333333333</v>
      </c>
      <c r="I88" s="74">
        <f>55.5/10</f>
        <v>5.55</v>
      </c>
    </row>
    <row r="89" spans="1:9" x14ac:dyDescent="0.25">
      <c r="A89" s="31"/>
      <c r="B89" s="73">
        <v>80</v>
      </c>
      <c r="C89" s="57" t="s">
        <v>34</v>
      </c>
      <c r="D89" s="58">
        <v>37.25</v>
      </c>
      <c r="E89" s="58"/>
      <c r="F89" s="58">
        <v>38</v>
      </c>
      <c r="G89" s="58">
        <v>41</v>
      </c>
      <c r="H89" s="58">
        <v>38.75</v>
      </c>
      <c r="I89" s="75">
        <v>37.5</v>
      </c>
    </row>
    <row r="90" spans="1:9" x14ac:dyDescent="0.25">
      <c r="A90" s="31"/>
      <c r="B90" s="73">
        <v>81</v>
      </c>
      <c r="C90" s="57" t="s">
        <v>71</v>
      </c>
      <c r="D90" s="58">
        <v>18</v>
      </c>
      <c r="E90" s="58">
        <v>23.76</v>
      </c>
      <c r="F90" s="58">
        <v>18.25</v>
      </c>
      <c r="G90" s="58"/>
      <c r="H90" s="58"/>
      <c r="I90" s="75">
        <v>16.850000000000001</v>
      </c>
    </row>
    <row r="91" spans="1:9" x14ac:dyDescent="0.25">
      <c r="A91" s="31"/>
      <c r="B91" s="73">
        <v>82</v>
      </c>
      <c r="C91" s="57" t="s">
        <v>35</v>
      </c>
      <c r="D91" s="58">
        <v>67.95</v>
      </c>
      <c r="E91" s="58">
        <v>71.900000000000006</v>
      </c>
      <c r="F91" s="58"/>
      <c r="G91" s="58"/>
      <c r="H91" s="58"/>
      <c r="I91" s="75"/>
    </row>
    <row r="92" spans="1:9" x14ac:dyDescent="0.25">
      <c r="A92" s="31"/>
      <c r="B92" s="73">
        <v>83</v>
      </c>
      <c r="C92" s="56" t="s">
        <v>69</v>
      </c>
      <c r="D92" s="58">
        <v>59.25</v>
      </c>
      <c r="E92" s="58">
        <v>60.35</v>
      </c>
      <c r="F92" s="58"/>
      <c r="G92" s="58">
        <v>60.25</v>
      </c>
      <c r="H92" s="58">
        <v>59.75</v>
      </c>
      <c r="I92" s="75"/>
    </row>
    <row r="93" spans="1:9" x14ac:dyDescent="0.25">
      <c r="A93" s="31"/>
      <c r="B93" s="73">
        <v>84</v>
      </c>
      <c r="C93" s="56" t="s">
        <v>36</v>
      </c>
      <c r="D93" s="58">
        <v>98.75</v>
      </c>
      <c r="E93" s="58">
        <v>103</v>
      </c>
      <c r="F93" s="58">
        <v>98.75</v>
      </c>
      <c r="G93" s="58">
        <v>98.75</v>
      </c>
      <c r="H93" s="58"/>
      <c r="I93" s="75">
        <v>94.1</v>
      </c>
    </row>
    <row r="94" spans="1:9" x14ac:dyDescent="0.25">
      <c r="A94" s="31"/>
      <c r="B94" s="73">
        <v>85</v>
      </c>
      <c r="C94" s="56" t="s">
        <v>64</v>
      </c>
      <c r="D94" s="58">
        <v>35.25</v>
      </c>
      <c r="E94" s="58">
        <v>38.4</v>
      </c>
      <c r="F94" s="58">
        <v>35.75</v>
      </c>
      <c r="G94" s="58"/>
      <c r="H94" s="58">
        <v>36</v>
      </c>
      <c r="I94" s="75">
        <v>32.950000000000003</v>
      </c>
    </row>
    <row r="95" spans="1:9" x14ac:dyDescent="0.25">
      <c r="A95" s="31"/>
      <c r="B95" s="73">
        <v>86</v>
      </c>
      <c r="C95" s="56" t="s">
        <v>65</v>
      </c>
      <c r="D95" s="58">
        <f>42.5/3</f>
        <v>14.166666666666666</v>
      </c>
      <c r="E95" s="58">
        <v>15.15</v>
      </c>
      <c r="F95" s="58">
        <v>15</v>
      </c>
      <c r="G95" s="58">
        <v>15.95</v>
      </c>
      <c r="H95" s="58">
        <f>44.75/3</f>
        <v>14.916666666666666</v>
      </c>
      <c r="I95" s="75">
        <v>15</v>
      </c>
    </row>
    <row r="96" spans="1:9" x14ac:dyDescent="0.25">
      <c r="A96" s="31"/>
      <c r="B96" s="73">
        <v>87</v>
      </c>
      <c r="C96" s="59" t="s">
        <v>66</v>
      </c>
      <c r="D96" s="58">
        <v>74.25</v>
      </c>
      <c r="E96" s="58">
        <v>74.5</v>
      </c>
      <c r="F96" s="58"/>
      <c r="G96" s="58">
        <v>81.5</v>
      </c>
      <c r="H96" s="58"/>
      <c r="I96" s="75">
        <v>70</v>
      </c>
    </row>
    <row r="97" spans="1:9" x14ac:dyDescent="0.25">
      <c r="A97" s="31"/>
      <c r="B97" s="73">
        <v>88</v>
      </c>
      <c r="C97" s="59" t="s">
        <v>70</v>
      </c>
      <c r="D97" s="58"/>
      <c r="E97" s="58">
        <v>80.5</v>
      </c>
      <c r="F97" s="58">
        <v>81.75</v>
      </c>
      <c r="G97" s="58"/>
      <c r="H97" s="58">
        <v>81.75</v>
      </c>
      <c r="I97" s="75"/>
    </row>
    <row r="98" spans="1:9" x14ac:dyDescent="0.25">
      <c r="A98" s="31"/>
      <c r="B98" s="73">
        <v>89</v>
      </c>
      <c r="C98" s="57" t="s">
        <v>37</v>
      </c>
      <c r="D98" s="58">
        <f>59.5/6</f>
        <v>9.9166666666666661</v>
      </c>
      <c r="E98" s="58">
        <v>10.75</v>
      </c>
      <c r="F98" s="58">
        <f>64.5/6</f>
        <v>10.75</v>
      </c>
      <c r="G98" s="58">
        <v>10.5</v>
      </c>
      <c r="H98" s="58">
        <f>62.75/6</f>
        <v>10.458333333333334</v>
      </c>
      <c r="I98" s="75">
        <v>9.1999999999999993</v>
      </c>
    </row>
    <row r="99" spans="1:9" x14ac:dyDescent="0.25">
      <c r="A99" s="31"/>
      <c r="B99" s="73">
        <v>90</v>
      </c>
      <c r="C99" s="57" t="s">
        <v>67</v>
      </c>
      <c r="D99" s="58">
        <f>55.6/6</f>
        <v>9.2666666666666675</v>
      </c>
      <c r="E99" s="58">
        <v>10.5</v>
      </c>
      <c r="F99" s="58"/>
      <c r="G99" s="58">
        <v>13.15</v>
      </c>
      <c r="H99" s="58"/>
      <c r="I99" s="75">
        <v>9.1999999999999993</v>
      </c>
    </row>
    <row r="100" spans="1:9" x14ac:dyDescent="0.25">
      <c r="A100" s="31"/>
      <c r="B100" s="73">
        <v>91</v>
      </c>
      <c r="C100" s="57" t="s">
        <v>60</v>
      </c>
      <c r="D100" s="58">
        <v>47.5</v>
      </c>
      <c r="E100" s="58">
        <v>51.1</v>
      </c>
      <c r="F100" s="58"/>
      <c r="G100" s="58"/>
      <c r="H100" s="58"/>
      <c r="I100" s="75">
        <v>50.75</v>
      </c>
    </row>
    <row r="101" spans="1:9" x14ac:dyDescent="0.25">
      <c r="A101" s="31"/>
      <c r="B101" s="73">
        <v>92</v>
      </c>
      <c r="C101" s="57" t="s">
        <v>68</v>
      </c>
      <c r="D101" s="58">
        <v>8.6999999999999993</v>
      </c>
      <c r="E101" s="58">
        <v>9.3000000000000007</v>
      </c>
      <c r="F101" s="58">
        <v>9</v>
      </c>
      <c r="G101" s="58">
        <v>9.35</v>
      </c>
      <c r="H101" s="58">
        <f>26.75/3</f>
        <v>8.9166666666666661</v>
      </c>
      <c r="I101" s="75">
        <v>8.1</v>
      </c>
    </row>
    <row r="102" spans="1:9" x14ac:dyDescent="0.25">
      <c r="A102" s="31"/>
      <c r="B102" s="73">
        <v>93</v>
      </c>
      <c r="C102" s="49" t="s">
        <v>59</v>
      </c>
      <c r="D102" s="58">
        <v>179.75</v>
      </c>
      <c r="E102" s="58"/>
      <c r="F102" s="58">
        <v>199</v>
      </c>
      <c r="G102" s="58"/>
      <c r="H102" s="58">
        <v>189.75</v>
      </c>
      <c r="I102" s="75">
        <v>186</v>
      </c>
    </row>
    <row r="103" spans="1:9" x14ac:dyDescent="0.25">
      <c r="A103" s="31"/>
      <c r="B103" s="73">
        <v>94</v>
      </c>
      <c r="C103" s="47" t="s">
        <v>75</v>
      </c>
      <c r="D103" s="58">
        <v>21.75</v>
      </c>
      <c r="E103" s="58">
        <v>23.5</v>
      </c>
      <c r="F103" s="58">
        <v>24.25</v>
      </c>
      <c r="G103" s="58"/>
      <c r="H103" s="58"/>
      <c r="I103" s="75">
        <v>22</v>
      </c>
    </row>
    <row r="104" spans="1:9" x14ac:dyDescent="0.25">
      <c r="A104" s="31"/>
      <c r="B104" s="73">
        <v>95</v>
      </c>
      <c r="C104" s="47" t="s">
        <v>76</v>
      </c>
      <c r="D104" s="58">
        <v>99</v>
      </c>
      <c r="E104" s="58">
        <v>105.3</v>
      </c>
      <c r="F104" s="58">
        <v>98</v>
      </c>
      <c r="G104" s="58">
        <v>123</v>
      </c>
      <c r="H104" s="58"/>
      <c r="I104" s="75">
        <v>99</v>
      </c>
    </row>
    <row r="105" spans="1:9" x14ac:dyDescent="0.25">
      <c r="A105" s="31"/>
      <c r="B105" s="73">
        <v>96</v>
      </c>
      <c r="C105" s="47" t="s">
        <v>77</v>
      </c>
      <c r="D105" s="58">
        <v>102.75</v>
      </c>
      <c r="E105" s="58">
        <v>105.15</v>
      </c>
      <c r="F105" s="58">
        <v>103.75</v>
      </c>
      <c r="G105" s="58">
        <v>109</v>
      </c>
      <c r="H105" s="58">
        <v>96.75</v>
      </c>
      <c r="I105" s="75"/>
    </row>
    <row r="106" spans="1:9" x14ac:dyDescent="0.25">
      <c r="A106" s="31"/>
      <c r="B106" s="73">
        <v>97</v>
      </c>
      <c r="C106" s="47" t="s">
        <v>78</v>
      </c>
      <c r="D106" s="58">
        <v>54</v>
      </c>
      <c r="E106" s="58">
        <v>5.35</v>
      </c>
      <c r="F106" s="58"/>
      <c r="G106" s="58">
        <v>6.3</v>
      </c>
      <c r="H106" s="58"/>
      <c r="I106" s="75">
        <v>61.2</v>
      </c>
    </row>
    <row r="107" spans="1:9" x14ac:dyDescent="0.25">
      <c r="A107" s="31"/>
      <c r="B107" s="73">
        <v>98</v>
      </c>
      <c r="C107" s="59" t="s">
        <v>79</v>
      </c>
      <c r="D107" s="58">
        <v>44</v>
      </c>
      <c r="E107" s="58">
        <v>44.25</v>
      </c>
      <c r="F107" s="58">
        <v>44.75</v>
      </c>
      <c r="G107" s="58"/>
      <c r="H107" s="58">
        <v>44.75</v>
      </c>
      <c r="I107" s="75">
        <v>45.75</v>
      </c>
    </row>
    <row r="108" spans="1:9" x14ac:dyDescent="0.25">
      <c r="A108" s="31"/>
      <c r="B108" s="73">
        <v>99</v>
      </c>
      <c r="C108" s="59" t="s">
        <v>80</v>
      </c>
      <c r="D108" s="58">
        <v>30.5</v>
      </c>
      <c r="E108" s="58"/>
      <c r="F108" s="58">
        <v>35.5</v>
      </c>
      <c r="G108" s="58">
        <v>31</v>
      </c>
      <c r="H108" s="58">
        <v>31.75</v>
      </c>
      <c r="I108" s="75"/>
    </row>
    <row r="109" spans="1:9" x14ac:dyDescent="0.25">
      <c r="A109" s="31"/>
      <c r="B109" s="73">
        <v>100</v>
      </c>
      <c r="C109" s="47" t="s">
        <v>81</v>
      </c>
      <c r="D109" s="58">
        <v>22</v>
      </c>
      <c r="E109" s="58">
        <v>25.8</v>
      </c>
      <c r="F109" s="58">
        <v>32.5</v>
      </c>
      <c r="G109" s="58">
        <v>24.9</v>
      </c>
      <c r="H109" s="58"/>
      <c r="I109" s="75"/>
    </row>
    <row r="110" spans="1:9" x14ac:dyDescent="0.25">
      <c r="A110" s="31"/>
      <c r="B110" s="73">
        <v>101</v>
      </c>
      <c r="C110" s="47" t="s">
        <v>82</v>
      </c>
      <c r="D110" s="58">
        <v>21.75</v>
      </c>
      <c r="E110" s="58">
        <v>23.95</v>
      </c>
      <c r="F110" s="58">
        <v>29</v>
      </c>
      <c r="G110" s="58"/>
      <c r="H110" s="58"/>
      <c r="I110" s="75">
        <v>23.25</v>
      </c>
    </row>
    <row r="111" spans="1:9" x14ac:dyDescent="0.25">
      <c r="A111" s="31"/>
      <c r="B111" s="73">
        <v>102</v>
      </c>
      <c r="C111" s="47" t="s">
        <v>83</v>
      </c>
      <c r="D111" s="58">
        <v>144.75</v>
      </c>
      <c r="E111" s="58">
        <v>146.19999999999999</v>
      </c>
      <c r="F111" s="58">
        <v>143.25</v>
      </c>
      <c r="G111" s="58">
        <v>148</v>
      </c>
      <c r="H111" s="58">
        <v>139.75</v>
      </c>
      <c r="I111" s="75">
        <v>144.75</v>
      </c>
    </row>
    <row r="112" spans="1:9" x14ac:dyDescent="0.25">
      <c r="A112" s="31"/>
      <c r="B112" s="73">
        <v>103</v>
      </c>
      <c r="C112" s="49" t="s">
        <v>84</v>
      </c>
      <c r="D112" s="58">
        <v>15</v>
      </c>
      <c r="E112" s="58">
        <v>15.55</v>
      </c>
      <c r="F112" s="58">
        <v>15.75</v>
      </c>
      <c r="G112" s="58">
        <v>18.899999999999999</v>
      </c>
      <c r="H112" s="58">
        <v>16.75</v>
      </c>
      <c r="I112" s="75">
        <v>15</v>
      </c>
    </row>
    <row r="113" spans="1:9" ht="16.5" thickBot="1" x14ac:dyDescent="0.3">
      <c r="A113" s="31"/>
      <c r="B113" s="32"/>
      <c r="C113" s="76"/>
      <c r="D113" s="77">
        <f t="shared" ref="D113:I113" si="2">SUM(D88:D112)</f>
        <v>1215.5</v>
      </c>
      <c r="E113" s="77">
        <f t="shared" si="2"/>
        <v>1049.1099999999999</v>
      </c>
      <c r="F113" s="77">
        <f t="shared" si="2"/>
        <v>1037.75</v>
      </c>
      <c r="G113" s="77">
        <f t="shared" si="2"/>
        <v>797.3</v>
      </c>
      <c r="H113" s="77">
        <f t="shared" si="2"/>
        <v>774.5</v>
      </c>
      <c r="I113" s="78">
        <f t="shared" si="2"/>
        <v>946.15000000000009</v>
      </c>
    </row>
    <row r="114" spans="1:9" ht="16.5" thickBot="1" x14ac:dyDescent="0.3">
      <c r="A114" s="91" t="s">
        <v>38</v>
      </c>
      <c r="B114" s="92"/>
      <c r="C114" s="92"/>
      <c r="D114" s="92"/>
      <c r="E114" s="92"/>
      <c r="F114" s="92"/>
      <c r="G114" s="92"/>
      <c r="H114" s="92"/>
      <c r="I114" s="93"/>
    </row>
    <row r="115" spans="1:9" x14ac:dyDescent="0.25">
      <c r="A115" s="31"/>
      <c r="B115" s="73">
        <v>104</v>
      </c>
      <c r="C115" s="69" t="s">
        <v>39</v>
      </c>
      <c r="D115" s="71">
        <v>40</v>
      </c>
      <c r="E115" s="71">
        <v>107</v>
      </c>
      <c r="F115" s="71">
        <v>70</v>
      </c>
      <c r="G115" s="71">
        <v>71.95</v>
      </c>
      <c r="H115" s="71">
        <v>44</v>
      </c>
      <c r="I115" s="74">
        <v>59</v>
      </c>
    </row>
    <row r="116" spans="1:9" x14ac:dyDescent="0.25">
      <c r="A116" s="31"/>
      <c r="B116" s="73">
        <v>105</v>
      </c>
      <c r="C116" s="49" t="s">
        <v>40</v>
      </c>
      <c r="D116" s="58">
        <v>42</v>
      </c>
      <c r="E116" s="58">
        <v>54</v>
      </c>
      <c r="F116" s="58">
        <v>42</v>
      </c>
      <c r="G116" s="58">
        <v>28.95</v>
      </c>
      <c r="H116" s="58">
        <v>30</v>
      </c>
      <c r="I116" s="75"/>
    </row>
    <row r="117" spans="1:9" x14ac:dyDescent="0.25">
      <c r="A117" s="31"/>
      <c r="B117" s="73">
        <v>106</v>
      </c>
      <c r="C117" s="49" t="s">
        <v>47</v>
      </c>
      <c r="D117" s="58">
        <v>85</v>
      </c>
      <c r="E117" s="58">
        <v>85</v>
      </c>
      <c r="F117" s="58">
        <v>95</v>
      </c>
      <c r="G117" s="58">
        <v>92.5</v>
      </c>
      <c r="H117" s="58">
        <v>80</v>
      </c>
      <c r="I117" s="75">
        <v>80</v>
      </c>
    </row>
    <row r="118" spans="1:9" x14ac:dyDescent="0.25">
      <c r="A118" s="31"/>
      <c r="B118" s="73">
        <v>107</v>
      </c>
      <c r="C118" s="49" t="s">
        <v>41</v>
      </c>
      <c r="D118" s="58">
        <v>190</v>
      </c>
      <c r="E118" s="58">
        <v>190</v>
      </c>
      <c r="F118" s="58">
        <v>165</v>
      </c>
      <c r="G118" s="58">
        <v>189.9</v>
      </c>
      <c r="H118" s="58">
        <v>157</v>
      </c>
      <c r="I118" s="75">
        <v>185</v>
      </c>
    </row>
    <row r="119" spans="1:9" x14ac:dyDescent="0.25">
      <c r="A119" s="31"/>
      <c r="B119" s="73">
        <v>108</v>
      </c>
      <c r="C119" s="49" t="s">
        <v>42</v>
      </c>
      <c r="D119" s="58">
        <v>70</v>
      </c>
      <c r="E119" s="58">
        <v>82</v>
      </c>
      <c r="F119" s="58"/>
      <c r="G119" s="58">
        <v>71.5</v>
      </c>
      <c r="H119" s="58">
        <v>58</v>
      </c>
      <c r="I119" s="75">
        <v>65</v>
      </c>
    </row>
    <row r="120" spans="1:9" x14ac:dyDescent="0.25">
      <c r="A120" s="31"/>
      <c r="B120" s="73">
        <v>109</v>
      </c>
      <c r="C120" s="49" t="s">
        <v>43</v>
      </c>
      <c r="D120" s="58">
        <v>36</v>
      </c>
      <c r="E120" s="58">
        <v>36</v>
      </c>
      <c r="F120" s="58">
        <v>35</v>
      </c>
      <c r="G120" s="58"/>
      <c r="H120" s="58">
        <v>25</v>
      </c>
      <c r="I120" s="75">
        <v>36</v>
      </c>
    </row>
    <row r="121" spans="1:9" x14ac:dyDescent="0.25">
      <c r="A121" s="31"/>
      <c r="B121" s="73">
        <v>110</v>
      </c>
      <c r="C121" s="49" t="s">
        <v>44</v>
      </c>
      <c r="D121" s="58">
        <v>68</v>
      </c>
      <c r="E121" s="58">
        <v>68</v>
      </c>
      <c r="F121" s="58">
        <v>75</v>
      </c>
      <c r="G121" s="58">
        <v>99.95</v>
      </c>
      <c r="H121" s="58">
        <v>65</v>
      </c>
      <c r="I121" s="75">
        <v>75</v>
      </c>
    </row>
    <row r="122" spans="1:9" x14ac:dyDescent="0.25">
      <c r="A122" s="31"/>
      <c r="B122" s="73">
        <v>111</v>
      </c>
      <c r="C122" s="80" t="s">
        <v>45</v>
      </c>
      <c r="D122" s="81">
        <v>63</v>
      </c>
      <c r="E122" s="81">
        <v>75</v>
      </c>
      <c r="F122" s="81">
        <v>87</v>
      </c>
      <c r="G122" s="81">
        <v>69.95</v>
      </c>
      <c r="H122" s="81">
        <v>66</v>
      </c>
      <c r="I122" s="82">
        <v>53</v>
      </c>
    </row>
    <row r="123" spans="1:9" x14ac:dyDescent="0.25">
      <c r="A123" s="31"/>
      <c r="B123" s="73">
        <v>112</v>
      </c>
      <c r="C123" s="83" t="s">
        <v>46</v>
      </c>
      <c r="D123" s="84">
        <v>22</v>
      </c>
      <c r="E123" s="84">
        <v>32</v>
      </c>
      <c r="F123" s="84">
        <v>38</v>
      </c>
      <c r="G123" s="84">
        <v>27.5</v>
      </c>
      <c r="H123" s="84">
        <v>22</v>
      </c>
      <c r="I123" s="85">
        <v>32</v>
      </c>
    </row>
    <row r="124" spans="1:9" x14ac:dyDescent="0.25">
      <c r="A124" s="31"/>
      <c r="B124" s="73">
        <v>113</v>
      </c>
      <c r="C124" s="83" t="s">
        <v>61</v>
      </c>
      <c r="D124" s="84">
        <v>70</v>
      </c>
      <c r="E124" s="84">
        <v>76</v>
      </c>
      <c r="F124" s="84">
        <v>84</v>
      </c>
      <c r="G124" s="84">
        <v>71.95</v>
      </c>
      <c r="H124" s="84">
        <v>72</v>
      </c>
      <c r="I124" s="85">
        <v>76</v>
      </c>
    </row>
    <row r="125" spans="1:9" ht="16.5" thickBot="1" x14ac:dyDescent="0.3">
      <c r="A125" s="36"/>
      <c r="B125" s="37"/>
      <c r="C125" s="86"/>
      <c r="D125" s="87">
        <f t="shared" ref="D125:I125" si="3">SUM(D115:D124)</f>
        <v>686</v>
      </c>
      <c r="E125" s="87">
        <f t="shared" si="3"/>
        <v>805</v>
      </c>
      <c r="F125" s="87">
        <f t="shared" si="3"/>
        <v>691</v>
      </c>
      <c r="G125" s="87">
        <f t="shared" si="3"/>
        <v>724.15000000000009</v>
      </c>
      <c r="H125" s="87">
        <f t="shared" si="3"/>
        <v>619</v>
      </c>
      <c r="I125" s="88">
        <f t="shared" si="3"/>
        <v>661</v>
      </c>
    </row>
    <row r="126" spans="1:9" x14ac:dyDescent="0.25">
      <c r="D126" s="12">
        <f t="shared" ref="D126:I126" si="4">D125+D113+D86+D66</f>
        <v>5833.6399999999994</v>
      </c>
      <c r="E126" s="12">
        <f t="shared" si="4"/>
        <v>4884.8600000000006</v>
      </c>
      <c r="F126" s="12">
        <f t="shared" si="4"/>
        <v>5073.4500000000007</v>
      </c>
      <c r="G126" s="12">
        <f t="shared" si="4"/>
        <v>4661.7</v>
      </c>
      <c r="H126" s="12">
        <f t="shared" si="4"/>
        <v>5183.0950000000003</v>
      </c>
      <c r="I126" s="12">
        <f t="shared" si="4"/>
        <v>5137.5450000000001</v>
      </c>
    </row>
    <row r="127" spans="1:9" x14ac:dyDescent="0.25">
      <c r="D127" s="12"/>
      <c r="E127" s="12"/>
      <c r="F127" s="12"/>
      <c r="G127" s="12"/>
      <c r="H127" s="12"/>
      <c r="I127" s="12"/>
    </row>
    <row r="128" spans="1:9" x14ac:dyDescent="0.25">
      <c r="B128" s="13"/>
      <c r="C128" s="14"/>
      <c r="D128" s="14"/>
    </row>
    <row r="129" spans="3:9" x14ac:dyDescent="0.25">
      <c r="C129" s="14"/>
      <c r="D129" s="14"/>
      <c r="E129" s="12"/>
      <c r="F129" s="12"/>
      <c r="G129" s="12"/>
      <c r="H129" s="12"/>
      <c r="I129" s="12"/>
    </row>
    <row r="130" spans="3:9" x14ac:dyDescent="0.25">
      <c r="D130" s="15"/>
      <c r="E130" s="16"/>
      <c r="F130" s="16"/>
      <c r="G130" s="16"/>
      <c r="H130" s="16"/>
      <c r="I130" s="16"/>
    </row>
  </sheetData>
  <mergeCells count="6">
    <mergeCell ref="A67:I67"/>
    <mergeCell ref="A87:I87"/>
    <mergeCell ref="A114:I114"/>
    <mergeCell ref="A1:I1"/>
    <mergeCell ref="A2:I2"/>
    <mergeCell ref="A5:I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zoomScaleNormal="100" workbookViewId="0">
      <pane ySplit="4" topLeftCell="A5" activePane="bottomLeft" state="frozen"/>
      <selection pane="bottomLeft" activeCell="E127" sqref="E127"/>
    </sheetView>
  </sheetViews>
  <sheetFormatPr defaultRowHeight="15" x14ac:dyDescent="0.25"/>
  <cols>
    <col min="1" max="1" width="5.85546875" style="4" customWidth="1"/>
    <col min="2" max="2" width="40.7109375" style="4" customWidth="1"/>
    <col min="3" max="3" width="11.140625" style="4" customWidth="1"/>
    <col min="4" max="4" width="9.140625" style="4"/>
    <col min="5" max="5" width="12.5703125" style="4" customWidth="1"/>
    <col min="6" max="6" width="10.28515625" style="4" customWidth="1"/>
    <col min="7" max="7" width="10.5703125" style="4" customWidth="1"/>
    <col min="8" max="16384" width="9.140625" style="4"/>
  </cols>
  <sheetData>
    <row r="1" spans="1:8" ht="43.5" customHeight="1" x14ac:dyDescent="0.35">
      <c r="A1" s="97" t="s">
        <v>121</v>
      </c>
      <c r="B1" s="98"/>
      <c r="C1" s="98"/>
      <c r="D1" s="98"/>
      <c r="E1" s="98"/>
      <c r="F1" s="98"/>
      <c r="G1" s="98"/>
      <c r="H1" s="99"/>
    </row>
    <row r="2" spans="1:8" ht="21" customHeight="1" x14ac:dyDescent="0.25">
      <c r="A2" s="100" t="s">
        <v>123</v>
      </c>
      <c r="B2" s="94"/>
      <c r="C2" s="94"/>
      <c r="D2" s="94"/>
      <c r="E2" s="94"/>
      <c r="F2" s="94"/>
      <c r="G2" s="94"/>
      <c r="H2" s="101"/>
    </row>
    <row r="3" spans="1:8" ht="2.25" customHeight="1" thickBot="1" x14ac:dyDescent="0.3">
      <c r="A3" s="41"/>
      <c r="B3" s="42"/>
      <c r="C3" s="42"/>
      <c r="D3" s="42"/>
      <c r="E3" s="42"/>
      <c r="F3" s="42"/>
      <c r="G3" s="42"/>
      <c r="H3" s="43"/>
    </row>
    <row r="4" spans="1:8" ht="16.5" thickBot="1" x14ac:dyDescent="0.3">
      <c r="A4" s="95" t="s">
        <v>73</v>
      </c>
      <c r="B4" s="104"/>
      <c r="C4" s="17" t="s">
        <v>1</v>
      </c>
      <c r="D4" s="18" t="s">
        <v>2</v>
      </c>
      <c r="E4" s="19" t="s">
        <v>0</v>
      </c>
      <c r="F4" s="20" t="s">
        <v>3</v>
      </c>
      <c r="G4" s="21" t="s">
        <v>4</v>
      </c>
      <c r="H4" s="22" t="s">
        <v>5</v>
      </c>
    </row>
    <row r="5" spans="1:8" ht="15.75" x14ac:dyDescent="0.25">
      <c r="A5" s="38">
        <v>1</v>
      </c>
      <c r="B5" s="49" t="s">
        <v>9</v>
      </c>
      <c r="C5" s="58">
        <v>73.25</v>
      </c>
      <c r="D5" s="58"/>
      <c r="E5" s="58">
        <v>73</v>
      </c>
      <c r="F5" s="58">
        <v>77</v>
      </c>
      <c r="G5" s="58">
        <v>72.5</v>
      </c>
      <c r="H5" s="58">
        <v>69.25</v>
      </c>
    </row>
    <row r="6" spans="1:8" ht="15.75" x14ac:dyDescent="0.25">
      <c r="A6" s="38">
        <v>2</v>
      </c>
      <c r="B6" s="49" t="s">
        <v>95</v>
      </c>
      <c r="C6" s="58">
        <v>88</v>
      </c>
      <c r="D6" s="58">
        <v>88</v>
      </c>
      <c r="E6" s="58">
        <v>88</v>
      </c>
      <c r="F6" s="58"/>
      <c r="G6" s="58">
        <v>84.5</v>
      </c>
      <c r="H6" s="58">
        <v>88</v>
      </c>
    </row>
    <row r="7" spans="1:8" ht="15.75" x14ac:dyDescent="0.25">
      <c r="A7" s="38">
        <v>3</v>
      </c>
      <c r="B7" s="47" t="s">
        <v>124</v>
      </c>
      <c r="C7" s="58">
        <v>8.75</v>
      </c>
      <c r="D7" s="58"/>
      <c r="E7" s="58">
        <v>8.75</v>
      </c>
      <c r="F7" s="58">
        <v>9.1</v>
      </c>
      <c r="G7" s="58">
        <v>9</v>
      </c>
      <c r="H7" s="58">
        <v>9</v>
      </c>
    </row>
    <row r="8" spans="1:8" ht="15.75" x14ac:dyDescent="0.25">
      <c r="A8" s="38">
        <v>4</v>
      </c>
      <c r="B8" s="51" t="s">
        <v>20</v>
      </c>
      <c r="C8" s="58">
        <v>14.95</v>
      </c>
      <c r="D8" s="58">
        <v>16.5</v>
      </c>
      <c r="E8" s="58"/>
      <c r="F8" s="58">
        <v>15.45</v>
      </c>
      <c r="G8" s="58">
        <v>14.95</v>
      </c>
      <c r="H8" s="58">
        <v>15.5</v>
      </c>
    </row>
    <row r="9" spans="1:8" ht="15.75" x14ac:dyDescent="0.25">
      <c r="A9" s="38">
        <v>5</v>
      </c>
      <c r="B9" s="49" t="s">
        <v>14</v>
      </c>
      <c r="C9" s="58">
        <v>32.9</v>
      </c>
      <c r="D9" s="58"/>
      <c r="E9" s="58">
        <v>33</v>
      </c>
      <c r="F9" s="58">
        <v>32.950000000000003</v>
      </c>
      <c r="G9" s="58">
        <v>32</v>
      </c>
      <c r="H9" s="58"/>
    </row>
    <row r="10" spans="1:8" ht="15.75" x14ac:dyDescent="0.25">
      <c r="A10" s="38">
        <v>6</v>
      </c>
      <c r="B10" s="49" t="s">
        <v>7</v>
      </c>
      <c r="C10" s="58">
        <v>79.900000000000006</v>
      </c>
      <c r="D10" s="58">
        <v>79.95</v>
      </c>
      <c r="E10" s="58">
        <v>80</v>
      </c>
      <c r="F10" s="58">
        <v>78.5</v>
      </c>
      <c r="G10" s="58">
        <v>78</v>
      </c>
      <c r="H10" s="58">
        <v>79.900000000000006</v>
      </c>
    </row>
    <row r="11" spans="1:8" ht="15.75" x14ac:dyDescent="0.25">
      <c r="A11" s="38">
        <v>7</v>
      </c>
      <c r="B11" s="49" t="s">
        <v>10</v>
      </c>
      <c r="C11" s="58">
        <v>72</v>
      </c>
      <c r="D11" s="58">
        <v>89</v>
      </c>
      <c r="E11" s="58">
        <v>84</v>
      </c>
      <c r="F11" s="58"/>
      <c r="G11" s="58">
        <v>84.5</v>
      </c>
      <c r="H11" s="58">
        <v>77.75</v>
      </c>
    </row>
    <row r="12" spans="1:8" ht="15.75" x14ac:dyDescent="0.25">
      <c r="A12" s="38">
        <v>8</v>
      </c>
      <c r="B12" s="47" t="s">
        <v>96</v>
      </c>
      <c r="C12" s="58">
        <v>14.95</v>
      </c>
      <c r="D12" s="58">
        <v>14.95</v>
      </c>
      <c r="E12" s="58"/>
      <c r="F12" s="58">
        <v>18.75</v>
      </c>
      <c r="G12" s="58">
        <v>14.95</v>
      </c>
      <c r="H12" s="58">
        <v>15.5</v>
      </c>
    </row>
    <row r="13" spans="1:8" ht="15.75" x14ac:dyDescent="0.25">
      <c r="A13" s="38">
        <v>9</v>
      </c>
      <c r="B13" s="51" t="s">
        <v>97</v>
      </c>
      <c r="C13" s="58">
        <v>14.1</v>
      </c>
      <c r="D13" s="58">
        <v>14.25</v>
      </c>
      <c r="E13" s="58">
        <v>15.25</v>
      </c>
      <c r="F13" s="58">
        <v>14.15</v>
      </c>
      <c r="G13" s="58">
        <v>14</v>
      </c>
      <c r="H13" s="58"/>
    </row>
    <row r="14" spans="1:8" ht="15.75" x14ac:dyDescent="0.25">
      <c r="A14" s="38">
        <v>10</v>
      </c>
      <c r="B14" s="51" t="s">
        <v>127</v>
      </c>
      <c r="C14" s="58">
        <v>33.4</v>
      </c>
      <c r="D14" s="58">
        <v>33.5</v>
      </c>
      <c r="E14" s="58">
        <v>35.5</v>
      </c>
      <c r="F14" s="58"/>
      <c r="G14" s="58">
        <v>32.5</v>
      </c>
      <c r="H14" s="58">
        <v>33.4</v>
      </c>
    </row>
    <row r="15" spans="1:8" ht="15.75" x14ac:dyDescent="0.25">
      <c r="A15" s="38">
        <v>11</v>
      </c>
      <c r="B15" s="51" t="s">
        <v>98</v>
      </c>
      <c r="C15" s="58">
        <v>39.5</v>
      </c>
      <c r="D15" s="58"/>
      <c r="E15" s="58">
        <v>40</v>
      </c>
      <c r="F15" s="58">
        <v>40.950000000000003</v>
      </c>
      <c r="G15" s="58">
        <v>38.5</v>
      </c>
      <c r="H15" s="58">
        <v>39.5</v>
      </c>
    </row>
    <row r="16" spans="1:8" ht="15.75" x14ac:dyDescent="0.25">
      <c r="A16" s="38">
        <v>12</v>
      </c>
      <c r="B16" s="47" t="s">
        <v>99</v>
      </c>
      <c r="C16" s="58">
        <v>33.200000000000003</v>
      </c>
      <c r="D16" s="58">
        <v>33.25</v>
      </c>
      <c r="E16" s="58">
        <v>33.25</v>
      </c>
      <c r="F16" s="58">
        <v>32.25</v>
      </c>
      <c r="G16" s="58">
        <v>32.25</v>
      </c>
      <c r="H16" s="58"/>
    </row>
    <row r="17" spans="1:8" ht="15.75" x14ac:dyDescent="0.25">
      <c r="A17" s="38">
        <v>13</v>
      </c>
      <c r="B17" s="51" t="s">
        <v>21</v>
      </c>
      <c r="C17" s="58">
        <v>29.5</v>
      </c>
      <c r="D17" s="58">
        <v>29.8</v>
      </c>
      <c r="E17" s="58">
        <v>29.5</v>
      </c>
      <c r="F17" s="58"/>
      <c r="G17" s="58">
        <v>28.75</v>
      </c>
      <c r="H17" s="58">
        <v>29.5</v>
      </c>
    </row>
    <row r="18" spans="1:8" ht="15.75" x14ac:dyDescent="0.25">
      <c r="A18" s="38">
        <v>14</v>
      </c>
      <c r="B18" s="51" t="s">
        <v>128</v>
      </c>
      <c r="C18" s="58">
        <v>52</v>
      </c>
      <c r="D18" s="58"/>
      <c r="E18" s="58">
        <v>52</v>
      </c>
      <c r="F18" s="58">
        <v>51.95</v>
      </c>
      <c r="G18" s="58"/>
      <c r="H18" s="58">
        <v>52</v>
      </c>
    </row>
    <row r="19" spans="1:8" ht="15.75" x14ac:dyDescent="0.25">
      <c r="A19" s="38">
        <v>15</v>
      </c>
      <c r="B19" s="49" t="s">
        <v>129</v>
      </c>
      <c r="C19" s="58">
        <v>23.45</v>
      </c>
      <c r="D19" s="58"/>
      <c r="E19" s="58">
        <v>25</v>
      </c>
      <c r="F19" s="58">
        <v>25</v>
      </c>
      <c r="G19" s="58">
        <v>24.5</v>
      </c>
      <c r="H19" s="58"/>
    </row>
    <row r="20" spans="1:8" ht="15.75" x14ac:dyDescent="0.25">
      <c r="A20" s="38">
        <v>16</v>
      </c>
      <c r="B20" s="49" t="s">
        <v>49</v>
      </c>
      <c r="C20" s="58">
        <v>36.6</v>
      </c>
      <c r="D20" s="58">
        <v>36.75</v>
      </c>
      <c r="E20" s="58">
        <v>38</v>
      </c>
      <c r="F20" s="58">
        <v>36.75</v>
      </c>
      <c r="G20" s="58"/>
      <c r="H20" s="58">
        <v>37</v>
      </c>
    </row>
    <row r="21" spans="1:8" ht="15.75" x14ac:dyDescent="0.25">
      <c r="A21" s="38">
        <v>17</v>
      </c>
      <c r="B21" s="50" t="s">
        <v>56</v>
      </c>
      <c r="C21" s="58">
        <v>25.5</v>
      </c>
      <c r="D21" s="58"/>
      <c r="E21" s="58">
        <v>29</v>
      </c>
      <c r="F21" s="58">
        <v>29.5</v>
      </c>
      <c r="G21" s="58">
        <v>28.5</v>
      </c>
      <c r="H21" s="58">
        <v>26.8</v>
      </c>
    </row>
    <row r="22" spans="1:8" ht="15.75" x14ac:dyDescent="0.25">
      <c r="A22" s="38">
        <v>18</v>
      </c>
      <c r="B22" s="50" t="s">
        <v>130</v>
      </c>
      <c r="C22" s="58">
        <v>32.049999999999997</v>
      </c>
      <c r="D22" s="58">
        <v>32.9</v>
      </c>
      <c r="E22" s="58">
        <v>33.75</v>
      </c>
      <c r="F22" s="58">
        <v>35</v>
      </c>
      <c r="G22" s="58">
        <v>31.5</v>
      </c>
      <c r="H22" s="58">
        <v>33</v>
      </c>
    </row>
    <row r="23" spans="1:8" ht="15.75" x14ac:dyDescent="0.25">
      <c r="A23" s="38">
        <v>19</v>
      </c>
      <c r="B23" s="50" t="s">
        <v>100</v>
      </c>
      <c r="C23" s="58">
        <v>27</v>
      </c>
      <c r="D23" s="58">
        <v>29.6</v>
      </c>
      <c r="E23" s="58">
        <v>28.25</v>
      </c>
      <c r="F23" s="58"/>
      <c r="G23" s="58">
        <v>28.5</v>
      </c>
      <c r="H23" s="58">
        <v>28.5</v>
      </c>
    </row>
    <row r="24" spans="1:8" ht="15.75" x14ac:dyDescent="0.25">
      <c r="A24" s="38">
        <v>20</v>
      </c>
      <c r="B24" s="50" t="s">
        <v>101</v>
      </c>
      <c r="C24" s="58">
        <v>15.35</v>
      </c>
      <c r="D24" s="58">
        <v>16.75</v>
      </c>
      <c r="E24" s="58"/>
      <c r="F24" s="58">
        <v>16.5</v>
      </c>
      <c r="G24" s="58">
        <v>15.75</v>
      </c>
      <c r="H24" s="58"/>
    </row>
    <row r="25" spans="1:8" ht="15.75" x14ac:dyDescent="0.25">
      <c r="A25" s="38">
        <v>21</v>
      </c>
      <c r="B25" s="49" t="s">
        <v>102</v>
      </c>
      <c r="C25" s="58">
        <v>49.5</v>
      </c>
      <c r="D25" s="58"/>
      <c r="E25" s="58">
        <v>49.5</v>
      </c>
      <c r="F25" s="58"/>
      <c r="G25" s="58"/>
      <c r="H25" s="58">
        <v>49.5</v>
      </c>
    </row>
    <row r="26" spans="1:8" ht="15.75" x14ac:dyDescent="0.25">
      <c r="A26" s="38">
        <v>22</v>
      </c>
      <c r="B26" s="49" t="s">
        <v>103</v>
      </c>
      <c r="C26" s="58">
        <v>14.75</v>
      </c>
      <c r="D26" s="58">
        <v>16.5</v>
      </c>
      <c r="E26" s="58">
        <v>16</v>
      </c>
      <c r="F26" s="58">
        <v>14.95</v>
      </c>
      <c r="G26" s="58">
        <v>14</v>
      </c>
      <c r="H26" s="58"/>
    </row>
    <row r="27" spans="1:8" ht="15.75" x14ac:dyDescent="0.25">
      <c r="A27" s="38">
        <v>23</v>
      </c>
      <c r="B27" s="50" t="s">
        <v>104</v>
      </c>
      <c r="C27" s="58">
        <v>44.75</v>
      </c>
      <c r="D27" s="58">
        <v>47</v>
      </c>
      <c r="E27" s="58"/>
      <c r="F27" s="58">
        <v>50.5</v>
      </c>
      <c r="G27" s="58">
        <v>46.5</v>
      </c>
      <c r="H27" s="58">
        <v>46.95</v>
      </c>
    </row>
    <row r="28" spans="1:8" ht="15.75" x14ac:dyDescent="0.25">
      <c r="A28" s="38">
        <v>24</v>
      </c>
      <c r="B28" s="50" t="s">
        <v>8</v>
      </c>
      <c r="C28" s="58">
        <v>118.35</v>
      </c>
      <c r="D28" s="58">
        <v>127.6</v>
      </c>
      <c r="E28" s="58">
        <v>113</v>
      </c>
      <c r="F28" s="58">
        <v>117</v>
      </c>
      <c r="G28" s="58">
        <v>112</v>
      </c>
      <c r="H28" s="58">
        <v>119.8</v>
      </c>
    </row>
    <row r="29" spans="1:8" ht="15.75" x14ac:dyDescent="0.25">
      <c r="A29" s="38">
        <v>25</v>
      </c>
      <c r="B29" s="49" t="s">
        <v>54</v>
      </c>
      <c r="C29" s="58">
        <v>137.4</v>
      </c>
      <c r="D29" s="58">
        <v>143.5</v>
      </c>
      <c r="E29" s="58">
        <v>143.5</v>
      </c>
      <c r="F29" s="58">
        <v>149</v>
      </c>
      <c r="G29" s="58">
        <v>149.5</v>
      </c>
      <c r="H29" s="58"/>
    </row>
    <row r="30" spans="1:8" ht="15.75" x14ac:dyDescent="0.25">
      <c r="A30" s="38">
        <v>26</v>
      </c>
      <c r="B30" s="51" t="s">
        <v>30</v>
      </c>
      <c r="C30" s="58">
        <v>33.4</v>
      </c>
      <c r="D30" s="58"/>
      <c r="E30" s="58"/>
      <c r="F30" s="58"/>
      <c r="G30" s="58">
        <v>37.5</v>
      </c>
      <c r="H30" s="58">
        <v>32.25</v>
      </c>
    </row>
    <row r="31" spans="1:8" ht="15.75" x14ac:dyDescent="0.25">
      <c r="A31" s="38">
        <v>27</v>
      </c>
      <c r="B31" s="51" t="s">
        <v>31</v>
      </c>
      <c r="C31" s="58">
        <v>25.1</v>
      </c>
      <c r="D31" s="58"/>
      <c r="E31" s="58">
        <v>25</v>
      </c>
      <c r="F31" s="58">
        <v>26</v>
      </c>
      <c r="G31" s="58"/>
      <c r="H31" s="58">
        <v>25.6</v>
      </c>
    </row>
    <row r="32" spans="1:8" ht="15.75" x14ac:dyDescent="0.25">
      <c r="A32" s="38">
        <v>28</v>
      </c>
      <c r="B32" s="49" t="s">
        <v>57</v>
      </c>
      <c r="C32" s="58">
        <v>11.75</v>
      </c>
      <c r="D32" s="58"/>
      <c r="E32" s="58">
        <v>12.2</v>
      </c>
      <c r="F32" s="58">
        <v>12.9</v>
      </c>
      <c r="G32" s="58"/>
      <c r="H32" s="58">
        <v>12.2</v>
      </c>
    </row>
    <row r="33" spans="1:8" ht="15.75" x14ac:dyDescent="0.25">
      <c r="A33" s="38">
        <v>29</v>
      </c>
      <c r="B33" s="51" t="s">
        <v>105</v>
      </c>
      <c r="C33" s="58">
        <v>26.55</v>
      </c>
      <c r="D33" s="58"/>
      <c r="E33" s="58"/>
      <c r="F33" s="58"/>
      <c r="G33" s="58"/>
      <c r="H33" s="58">
        <v>26.45</v>
      </c>
    </row>
    <row r="34" spans="1:8" ht="15.75" x14ac:dyDescent="0.25">
      <c r="A34" s="38">
        <v>30</v>
      </c>
      <c r="B34" s="49" t="s">
        <v>125</v>
      </c>
      <c r="C34" s="58">
        <v>81.25</v>
      </c>
      <c r="D34" s="58">
        <v>85.75</v>
      </c>
      <c r="E34" s="58">
        <v>86</v>
      </c>
      <c r="F34" s="58">
        <v>83.5</v>
      </c>
      <c r="G34" s="58">
        <v>81.5</v>
      </c>
      <c r="H34" s="58">
        <v>85.75</v>
      </c>
    </row>
    <row r="35" spans="1:8" ht="15.75" x14ac:dyDescent="0.25">
      <c r="A35" s="38">
        <v>31</v>
      </c>
      <c r="B35" s="49" t="s">
        <v>50</v>
      </c>
      <c r="C35" s="58">
        <v>72.95</v>
      </c>
      <c r="D35" s="58">
        <v>73</v>
      </c>
      <c r="E35" s="58">
        <v>73</v>
      </c>
      <c r="F35" s="58">
        <v>72.75</v>
      </c>
      <c r="G35" s="58">
        <v>71.5</v>
      </c>
      <c r="H35" s="58">
        <v>70.95</v>
      </c>
    </row>
    <row r="36" spans="1:8" ht="15.75" x14ac:dyDescent="0.25">
      <c r="A36" s="38">
        <v>32</v>
      </c>
      <c r="B36" s="49" t="s">
        <v>48</v>
      </c>
      <c r="C36" s="58">
        <v>15.1</v>
      </c>
      <c r="D36" s="58">
        <v>15.5</v>
      </c>
      <c r="E36" s="58">
        <v>15.25</v>
      </c>
      <c r="F36" s="58"/>
      <c r="G36" s="58">
        <v>15</v>
      </c>
      <c r="H36" s="58">
        <v>15</v>
      </c>
    </row>
    <row r="37" spans="1:8" ht="15.75" x14ac:dyDescent="0.25">
      <c r="A37" s="38">
        <v>33</v>
      </c>
      <c r="B37" s="49" t="s">
        <v>13</v>
      </c>
      <c r="C37" s="58">
        <v>28</v>
      </c>
      <c r="D37" s="58">
        <v>28</v>
      </c>
      <c r="E37" s="58">
        <v>28</v>
      </c>
      <c r="F37" s="58">
        <v>31.25</v>
      </c>
      <c r="G37" s="58">
        <v>31.5</v>
      </c>
      <c r="H37" s="58">
        <v>28</v>
      </c>
    </row>
    <row r="38" spans="1:8" ht="15.75" x14ac:dyDescent="0.25">
      <c r="A38" s="38">
        <v>34</v>
      </c>
      <c r="B38" s="49" t="s">
        <v>106</v>
      </c>
      <c r="C38" s="58">
        <v>64</v>
      </c>
      <c r="D38" s="58">
        <v>64</v>
      </c>
      <c r="E38" s="58">
        <v>64</v>
      </c>
      <c r="F38" s="58"/>
      <c r="G38" s="58">
        <v>64</v>
      </c>
      <c r="H38" s="58">
        <v>57</v>
      </c>
    </row>
    <row r="39" spans="1:8" ht="15.75" x14ac:dyDescent="0.25">
      <c r="A39" s="38">
        <v>35</v>
      </c>
      <c r="B39" s="47" t="s">
        <v>107</v>
      </c>
      <c r="C39" s="58">
        <v>41.35</v>
      </c>
      <c r="D39" s="58">
        <v>41.65</v>
      </c>
      <c r="E39" s="58">
        <v>41.5</v>
      </c>
      <c r="F39" s="58">
        <v>39.950000000000003</v>
      </c>
      <c r="G39" s="58">
        <v>41.5</v>
      </c>
      <c r="H39" s="58"/>
    </row>
    <row r="40" spans="1:8" ht="15.75" x14ac:dyDescent="0.25">
      <c r="A40" s="38">
        <v>36</v>
      </c>
      <c r="B40" s="49" t="s">
        <v>108</v>
      </c>
      <c r="C40" s="58">
        <v>24.2</v>
      </c>
      <c r="D40" s="58"/>
      <c r="E40" s="58">
        <v>25</v>
      </c>
      <c r="F40" s="58">
        <v>23.75</v>
      </c>
      <c r="G40" s="58">
        <v>23.5</v>
      </c>
      <c r="H40" s="58"/>
    </row>
    <row r="41" spans="1:8" ht="15.75" x14ac:dyDescent="0.25">
      <c r="A41" s="38">
        <v>37</v>
      </c>
      <c r="B41" s="47" t="s">
        <v>109</v>
      </c>
      <c r="C41" s="58">
        <v>45.5</v>
      </c>
      <c r="D41" s="58">
        <v>51</v>
      </c>
      <c r="E41" s="58">
        <v>43.5</v>
      </c>
      <c r="F41" s="58"/>
      <c r="G41" s="58">
        <v>46.5</v>
      </c>
      <c r="H41" s="58">
        <v>44.5</v>
      </c>
    </row>
    <row r="42" spans="1:8" ht="15.75" x14ac:dyDescent="0.25">
      <c r="A42" s="38">
        <v>38</v>
      </c>
      <c r="B42" s="47" t="s">
        <v>110</v>
      </c>
      <c r="C42" s="58">
        <v>70.25</v>
      </c>
      <c r="D42" s="58"/>
      <c r="E42" s="58">
        <v>71</v>
      </c>
      <c r="F42" s="58"/>
      <c r="G42" s="58">
        <v>74.5</v>
      </c>
      <c r="H42" s="58"/>
    </row>
    <row r="43" spans="1:8" ht="15.75" x14ac:dyDescent="0.25">
      <c r="A43" s="38">
        <v>39</v>
      </c>
      <c r="B43" s="51" t="s">
        <v>22</v>
      </c>
      <c r="C43" s="58">
        <v>4.3</v>
      </c>
      <c r="D43" s="58">
        <v>5.6</v>
      </c>
      <c r="E43" s="58">
        <v>4.6500000000000004</v>
      </c>
      <c r="F43" s="58">
        <v>7.5</v>
      </c>
      <c r="G43" s="58"/>
      <c r="H43" s="58">
        <v>4.45</v>
      </c>
    </row>
    <row r="44" spans="1:8" ht="15.75" x14ac:dyDescent="0.25">
      <c r="A44" s="38">
        <v>40</v>
      </c>
      <c r="B44" s="51" t="s">
        <v>23</v>
      </c>
      <c r="C44" s="58">
        <v>59.85</v>
      </c>
      <c r="D44" s="58"/>
      <c r="E44" s="58"/>
      <c r="F44" s="58">
        <v>67</v>
      </c>
      <c r="G44" s="58"/>
      <c r="H44" s="58"/>
    </row>
    <row r="45" spans="1:8" ht="15.75" x14ac:dyDescent="0.25">
      <c r="A45" s="38">
        <v>41</v>
      </c>
      <c r="B45" s="51" t="s">
        <v>24</v>
      </c>
      <c r="C45" s="58"/>
      <c r="D45" s="58">
        <v>112.5</v>
      </c>
      <c r="E45" s="58"/>
      <c r="F45" s="58">
        <v>131</v>
      </c>
      <c r="G45" s="58">
        <v>124.5</v>
      </c>
      <c r="H45" s="58">
        <v>117.6</v>
      </c>
    </row>
    <row r="46" spans="1:8" ht="15.75" x14ac:dyDescent="0.25">
      <c r="A46" s="38">
        <v>42</v>
      </c>
      <c r="B46" s="51" t="s">
        <v>52</v>
      </c>
      <c r="C46" s="58">
        <v>36.65</v>
      </c>
      <c r="D46" s="58">
        <v>39.5</v>
      </c>
      <c r="E46" s="58">
        <v>37.5</v>
      </c>
      <c r="F46" s="58">
        <v>37.25</v>
      </c>
      <c r="G46" s="58">
        <v>39.5</v>
      </c>
      <c r="H46" s="58">
        <v>39.5</v>
      </c>
    </row>
    <row r="47" spans="1:8" ht="15.75" x14ac:dyDescent="0.25">
      <c r="A47" s="38">
        <v>43</v>
      </c>
      <c r="B47" s="49" t="s">
        <v>17</v>
      </c>
      <c r="C47" s="58"/>
      <c r="D47" s="58">
        <v>101</v>
      </c>
      <c r="E47" s="58">
        <v>100.5</v>
      </c>
      <c r="F47" s="58">
        <v>105</v>
      </c>
      <c r="G47" s="58">
        <v>104.5</v>
      </c>
      <c r="H47" s="58"/>
    </row>
    <row r="48" spans="1:8" ht="15.75" x14ac:dyDescent="0.25">
      <c r="A48" s="38">
        <v>44</v>
      </c>
      <c r="B48" s="49" t="s">
        <v>15</v>
      </c>
      <c r="C48" s="58">
        <v>103.65</v>
      </c>
      <c r="D48" s="58">
        <v>114.5</v>
      </c>
      <c r="E48" s="58">
        <v>106</v>
      </c>
      <c r="F48" s="58">
        <v>128</v>
      </c>
      <c r="G48" s="58">
        <v>114.5</v>
      </c>
      <c r="H48" s="58">
        <v>102.75</v>
      </c>
    </row>
    <row r="49" spans="1:8" ht="15.75" x14ac:dyDescent="0.25">
      <c r="A49" s="38">
        <v>45</v>
      </c>
      <c r="B49" s="49" t="s">
        <v>16</v>
      </c>
      <c r="C49" s="58">
        <v>56.45</v>
      </c>
      <c r="D49" s="58"/>
      <c r="E49" s="58">
        <v>55</v>
      </c>
      <c r="F49" s="58">
        <v>59.25</v>
      </c>
      <c r="G49" s="58">
        <v>59.5</v>
      </c>
      <c r="H49" s="58">
        <v>54.6</v>
      </c>
    </row>
    <row r="50" spans="1:8" ht="15.75" x14ac:dyDescent="0.25">
      <c r="A50" s="38">
        <v>46</v>
      </c>
      <c r="B50" s="49" t="s">
        <v>26</v>
      </c>
      <c r="C50" s="58">
        <v>127.95</v>
      </c>
      <c r="D50" s="58">
        <v>142.5</v>
      </c>
      <c r="E50" s="58">
        <v>130</v>
      </c>
      <c r="F50" s="58">
        <v>128.9</v>
      </c>
      <c r="G50" s="58">
        <v>128</v>
      </c>
      <c r="H50" s="58">
        <v>135</v>
      </c>
    </row>
    <row r="51" spans="1:8" ht="15.75" x14ac:dyDescent="0.25">
      <c r="A51" s="38">
        <v>47</v>
      </c>
      <c r="B51" s="51" t="s">
        <v>53</v>
      </c>
      <c r="C51" s="58">
        <v>70.650000000000006</v>
      </c>
      <c r="D51" s="58">
        <v>74.5</v>
      </c>
      <c r="E51" s="58">
        <v>69</v>
      </c>
      <c r="F51" s="58">
        <v>74.5</v>
      </c>
      <c r="G51" s="58">
        <v>69.5</v>
      </c>
      <c r="H51" s="58">
        <v>67</v>
      </c>
    </row>
    <row r="52" spans="1:8" ht="15.75" x14ac:dyDescent="0.25">
      <c r="A52" s="38">
        <v>48</v>
      </c>
      <c r="B52" s="51" t="s">
        <v>28</v>
      </c>
      <c r="C52" s="58">
        <v>38.5</v>
      </c>
      <c r="D52" s="58"/>
      <c r="E52" s="58"/>
      <c r="F52" s="58"/>
      <c r="G52" s="58"/>
      <c r="H52" s="58">
        <v>45</v>
      </c>
    </row>
    <row r="53" spans="1:8" ht="15.75" x14ac:dyDescent="0.25">
      <c r="A53" s="38">
        <v>49</v>
      </c>
      <c r="B53" s="51" t="s">
        <v>131</v>
      </c>
      <c r="C53" s="58"/>
      <c r="D53" s="58">
        <v>45.1</v>
      </c>
      <c r="E53" s="58">
        <v>45.5</v>
      </c>
      <c r="F53" s="58">
        <v>44.25</v>
      </c>
      <c r="G53" s="58">
        <v>48</v>
      </c>
      <c r="H53" s="58">
        <v>45.5</v>
      </c>
    </row>
    <row r="54" spans="1:8" ht="15.75" x14ac:dyDescent="0.25">
      <c r="A54" s="38">
        <v>50</v>
      </c>
      <c r="B54" s="49" t="s">
        <v>132</v>
      </c>
      <c r="C54" s="58">
        <v>42.5</v>
      </c>
      <c r="D54" s="58"/>
      <c r="E54" s="58">
        <v>42.75</v>
      </c>
      <c r="F54" s="58">
        <v>44</v>
      </c>
      <c r="G54" s="58">
        <v>42.5</v>
      </c>
      <c r="H54" s="58">
        <v>42.75</v>
      </c>
    </row>
    <row r="55" spans="1:8" ht="15.75" x14ac:dyDescent="0.25">
      <c r="A55" s="38">
        <v>51</v>
      </c>
      <c r="B55" s="51" t="s">
        <v>63</v>
      </c>
      <c r="C55" s="58">
        <v>74.25</v>
      </c>
      <c r="D55" s="58"/>
      <c r="E55" s="58"/>
      <c r="F55" s="58">
        <v>86.65</v>
      </c>
      <c r="G55" s="58">
        <v>78.5</v>
      </c>
      <c r="H55" s="58">
        <v>73.099999999999994</v>
      </c>
    </row>
    <row r="56" spans="1:8" ht="15.75" x14ac:dyDescent="0.25">
      <c r="A56" s="38">
        <v>52</v>
      </c>
      <c r="B56" s="51" t="s">
        <v>55</v>
      </c>
      <c r="C56" s="58">
        <v>115.2</v>
      </c>
      <c r="D56" s="58">
        <v>108.5</v>
      </c>
      <c r="E56" s="58">
        <v>116.5</v>
      </c>
      <c r="F56" s="58">
        <v>109</v>
      </c>
      <c r="G56" s="58">
        <v>107.5</v>
      </c>
      <c r="H56" s="58"/>
    </row>
    <row r="57" spans="1:8" ht="15.75" x14ac:dyDescent="0.25">
      <c r="A57" s="38">
        <v>53</v>
      </c>
      <c r="B57" s="51" t="s">
        <v>72</v>
      </c>
      <c r="C57" s="58">
        <v>58</v>
      </c>
      <c r="D57" s="58">
        <v>57.25</v>
      </c>
      <c r="E57" s="58">
        <v>56.5</v>
      </c>
      <c r="F57" s="58">
        <v>64.95</v>
      </c>
      <c r="G57" s="58">
        <v>56.5</v>
      </c>
      <c r="H57" s="58">
        <v>116.5</v>
      </c>
    </row>
    <row r="58" spans="1:8" ht="15.75" x14ac:dyDescent="0.25">
      <c r="A58" s="38">
        <v>54</v>
      </c>
      <c r="B58" s="51" t="s">
        <v>29</v>
      </c>
      <c r="C58" s="58">
        <v>212.5</v>
      </c>
      <c r="D58" s="58">
        <v>219</v>
      </c>
      <c r="E58" s="58">
        <v>208.5</v>
      </c>
      <c r="F58" s="58"/>
      <c r="G58" s="58">
        <v>199.5</v>
      </c>
      <c r="H58" s="58">
        <v>208.5</v>
      </c>
    </row>
    <row r="59" spans="1:8" ht="15.75" x14ac:dyDescent="0.25">
      <c r="A59" s="38">
        <v>55</v>
      </c>
      <c r="B59" s="51" t="s">
        <v>51</v>
      </c>
      <c r="C59" s="58">
        <v>275.39999999999998</v>
      </c>
      <c r="D59" s="58"/>
      <c r="E59" s="58">
        <v>290</v>
      </c>
      <c r="F59" s="58">
        <v>279.5</v>
      </c>
      <c r="G59" s="58">
        <v>279.5</v>
      </c>
      <c r="H59" s="58">
        <v>279</v>
      </c>
    </row>
    <row r="60" spans="1:8" ht="15.75" x14ac:dyDescent="0.25">
      <c r="A60" s="38">
        <v>56</v>
      </c>
      <c r="B60" s="49" t="s">
        <v>111</v>
      </c>
      <c r="C60" s="58">
        <v>44.95</v>
      </c>
      <c r="D60" s="58">
        <v>46</v>
      </c>
      <c r="E60" s="58">
        <v>45</v>
      </c>
      <c r="F60" s="58">
        <v>46.95</v>
      </c>
      <c r="G60" s="58">
        <v>44.5</v>
      </c>
      <c r="H60" s="58">
        <v>47.5</v>
      </c>
    </row>
    <row r="61" spans="1:8" ht="15.75" x14ac:dyDescent="0.25">
      <c r="A61" s="38">
        <v>57</v>
      </c>
      <c r="B61" s="47" t="s">
        <v>112</v>
      </c>
      <c r="C61" s="58">
        <v>12.55</v>
      </c>
      <c r="D61" s="58"/>
      <c r="E61" s="58"/>
      <c r="F61" s="58"/>
      <c r="G61" s="58"/>
      <c r="H61" s="58"/>
    </row>
    <row r="62" spans="1:8" ht="15.75" x14ac:dyDescent="0.25">
      <c r="A62" s="38">
        <v>58</v>
      </c>
      <c r="B62" s="51" t="s">
        <v>113</v>
      </c>
      <c r="C62" s="58">
        <v>159</v>
      </c>
      <c r="D62" s="58"/>
      <c r="E62" s="58"/>
      <c r="F62" s="58"/>
      <c r="G62" s="58">
        <v>184.5</v>
      </c>
      <c r="H62" s="58">
        <v>195</v>
      </c>
    </row>
    <row r="63" spans="1:8" ht="15.75" x14ac:dyDescent="0.25">
      <c r="A63" s="38">
        <v>59</v>
      </c>
      <c r="B63" s="51" t="s">
        <v>32</v>
      </c>
      <c r="C63" s="58">
        <v>11</v>
      </c>
      <c r="D63" s="58">
        <v>11</v>
      </c>
      <c r="E63" s="58"/>
      <c r="F63" s="58">
        <v>12.9</v>
      </c>
      <c r="G63" s="58">
        <v>12.5</v>
      </c>
      <c r="H63" s="58">
        <v>11</v>
      </c>
    </row>
    <row r="64" spans="1:8" ht="15.75" x14ac:dyDescent="0.25">
      <c r="A64" s="38">
        <v>60</v>
      </c>
      <c r="B64" s="51" t="s">
        <v>58</v>
      </c>
      <c r="C64" s="58"/>
      <c r="D64" s="58">
        <v>63</v>
      </c>
      <c r="E64" s="58"/>
      <c r="F64" s="58">
        <v>70</v>
      </c>
      <c r="G64" s="58"/>
      <c r="H64" s="58">
        <v>57</v>
      </c>
    </row>
    <row r="65" spans="1:8" ht="15.75" x14ac:dyDescent="0.25">
      <c r="A65" s="38">
        <v>61</v>
      </c>
      <c r="B65" s="49" t="s">
        <v>11</v>
      </c>
      <c r="C65" s="58">
        <v>89.95</v>
      </c>
      <c r="D65" s="58">
        <v>90.9</v>
      </c>
      <c r="E65" s="58">
        <v>94.5</v>
      </c>
      <c r="F65" s="58">
        <v>98.25</v>
      </c>
      <c r="G65" s="58">
        <v>94.5</v>
      </c>
      <c r="H65" s="58">
        <v>94.5</v>
      </c>
    </row>
    <row r="66" spans="1:8" ht="15.75" x14ac:dyDescent="0.25">
      <c r="A66" s="38">
        <v>62</v>
      </c>
      <c r="B66" s="49" t="s">
        <v>12</v>
      </c>
      <c r="C66" s="58">
        <f>57.45/10</f>
        <v>5.7450000000000001</v>
      </c>
      <c r="D66" s="58">
        <v>6.35</v>
      </c>
      <c r="E66" s="58"/>
      <c r="F66" s="58">
        <v>6.5</v>
      </c>
      <c r="G66" s="58">
        <f>59.5/10</f>
        <v>5.95</v>
      </c>
      <c r="H66" s="58">
        <f>59/10</f>
        <v>5.9</v>
      </c>
    </row>
    <row r="67" spans="1:8" ht="15.75" x14ac:dyDescent="0.25">
      <c r="A67" s="38">
        <v>63</v>
      </c>
      <c r="B67" s="49" t="s">
        <v>133</v>
      </c>
      <c r="C67" s="58">
        <v>24</v>
      </c>
      <c r="D67" s="58">
        <v>25</v>
      </c>
      <c r="E67" s="58">
        <v>24.5</v>
      </c>
      <c r="F67" s="58">
        <v>24.75</v>
      </c>
      <c r="G67" s="58">
        <v>24.5</v>
      </c>
      <c r="H67" s="58">
        <v>23.15</v>
      </c>
    </row>
    <row r="68" spans="1:8" ht="15.75" x14ac:dyDescent="0.25">
      <c r="A68" s="38">
        <v>64</v>
      </c>
      <c r="B68" s="51" t="s">
        <v>134</v>
      </c>
      <c r="C68" s="58">
        <v>15.9</v>
      </c>
      <c r="D68" s="58"/>
      <c r="E68" s="58">
        <v>14.95</v>
      </c>
      <c r="F68" s="58">
        <v>17</v>
      </c>
      <c r="G68" s="58">
        <v>15.5</v>
      </c>
      <c r="H68" s="58">
        <v>15.8</v>
      </c>
    </row>
    <row r="69" spans="1:8" ht="15.75" x14ac:dyDescent="0.25">
      <c r="A69" s="38">
        <v>65</v>
      </c>
      <c r="B69" s="51" t="s">
        <v>62</v>
      </c>
      <c r="C69" s="58">
        <v>23.25</v>
      </c>
      <c r="D69" s="58">
        <v>25</v>
      </c>
      <c r="E69" s="58"/>
      <c r="F69" s="58">
        <v>25.75</v>
      </c>
      <c r="G69" s="58">
        <v>25</v>
      </c>
      <c r="H69" s="58">
        <v>24</v>
      </c>
    </row>
    <row r="70" spans="1:8" ht="15.75" x14ac:dyDescent="0.25">
      <c r="A70" s="38">
        <v>66</v>
      </c>
      <c r="B70" s="49" t="s">
        <v>25</v>
      </c>
      <c r="C70" s="58"/>
      <c r="D70" s="58">
        <v>9.5</v>
      </c>
      <c r="E70" s="58">
        <v>9</v>
      </c>
      <c r="F70" s="58">
        <v>10.3</v>
      </c>
      <c r="G70" s="58">
        <v>9.5</v>
      </c>
      <c r="H70" s="58">
        <v>9</v>
      </c>
    </row>
    <row r="71" spans="1:8" ht="15.75" x14ac:dyDescent="0.25">
      <c r="A71" s="38">
        <v>67</v>
      </c>
      <c r="B71" s="51" t="s">
        <v>18</v>
      </c>
      <c r="C71" s="58">
        <v>34.299999999999997</v>
      </c>
      <c r="D71" s="58">
        <v>34.6</v>
      </c>
      <c r="E71" s="58">
        <v>35.5</v>
      </c>
      <c r="F71" s="58">
        <v>34.85</v>
      </c>
      <c r="G71" s="58">
        <v>34.5</v>
      </c>
      <c r="H71" s="58">
        <v>33.5</v>
      </c>
    </row>
    <row r="72" spans="1:8" ht="15.75" x14ac:dyDescent="0.25">
      <c r="A72" s="38">
        <v>68</v>
      </c>
      <c r="B72" s="51" t="s">
        <v>85</v>
      </c>
      <c r="C72" s="58">
        <v>21.25</v>
      </c>
      <c r="D72" s="58">
        <v>21.95</v>
      </c>
      <c r="E72" s="58">
        <v>21</v>
      </c>
      <c r="F72" s="58">
        <v>21.95</v>
      </c>
      <c r="G72" s="58">
        <v>21.95</v>
      </c>
      <c r="H72" s="58">
        <v>21</v>
      </c>
    </row>
    <row r="73" spans="1:8" ht="15.75" x14ac:dyDescent="0.25">
      <c r="A73" s="38">
        <v>69</v>
      </c>
      <c r="B73" s="54" t="s">
        <v>86</v>
      </c>
      <c r="C73" s="58">
        <v>16</v>
      </c>
      <c r="D73" s="58">
        <v>16</v>
      </c>
      <c r="E73" s="58">
        <v>16</v>
      </c>
      <c r="F73" s="58">
        <v>16</v>
      </c>
      <c r="G73" s="58">
        <v>16</v>
      </c>
      <c r="H73" s="58">
        <v>16</v>
      </c>
    </row>
    <row r="74" spans="1:8" ht="15.75" x14ac:dyDescent="0.25">
      <c r="A74" s="38">
        <v>70</v>
      </c>
      <c r="B74" s="47" t="s">
        <v>135</v>
      </c>
      <c r="C74" s="58">
        <v>54.6</v>
      </c>
      <c r="D74" s="58">
        <v>56</v>
      </c>
      <c r="E74" s="58"/>
      <c r="F74" s="58">
        <v>65</v>
      </c>
      <c r="G74" s="58">
        <v>57.5</v>
      </c>
      <c r="H74" s="58"/>
    </row>
    <row r="75" spans="1:8" ht="15.75" x14ac:dyDescent="0.25">
      <c r="A75" s="38">
        <v>71</v>
      </c>
      <c r="B75" s="47" t="s">
        <v>87</v>
      </c>
      <c r="C75" s="58">
        <v>105</v>
      </c>
      <c r="D75" s="58">
        <v>8.8000000000000007</v>
      </c>
      <c r="E75" s="58">
        <v>8.9499999999999993</v>
      </c>
      <c r="F75" s="58"/>
      <c r="G75" s="58">
        <v>8.9499999999999993</v>
      </c>
      <c r="H75" s="58">
        <v>8.9499999999999993</v>
      </c>
    </row>
    <row r="76" spans="1:8" ht="15.75" x14ac:dyDescent="0.25">
      <c r="A76" s="38">
        <v>72</v>
      </c>
      <c r="B76" s="49" t="s">
        <v>88</v>
      </c>
      <c r="C76" s="58">
        <v>27.85</v>
      </c>
      <c r="D76" s="58">
        <v>29.35</v>
      </c>
      <c r="E76" s="58"/>
      <c r="F76" s="58">
        <v>29.25</v>
      </c>
      <c r="G76" s="58">
        <v>27.5</v>
      </c>
      <c r="H76" s="58">
        <v>28.75</v>
      </c>
    </row>
    <row r="77" spans="1:8" ht="15.75" x14ac:dyDescent="0.25">
      <c r="A77" s="38">
        <v>73</v>
      </c>
      <c r="B77" s="49" t="s">
        <v>89</v>
      </c>
      <c r="C77" s="58">
        <v>82.75</v>
      </c>
      <c r="D77" s="58">
        <v>86.5</v>
      </c>
      <c r="E77" s="58"/>
      <c r="F77" s="58">
        <v>87</v>
      </c>
      <c r="G77" s="58"/>
      <c r="H77" s="58">
        <v>87</v>
      </c>
    </row>
    <row r="78" spans="1:8" ht="15.75" x14ac:dyDescent="0.25">
      <c r="A78" s="38">
        <v>74</v>
      </c>
      <c r="B78" s="47" t="s">
        <v>90</v>
      </c>
      <c r="C78" s="58">
        <f>53.35/10</f>
        <v>5.335</v>
      </c>
      <c r="D78" s="58">
        <v>5.95</v>
      </c>
      <c r="E78" s="58">
        <f>52.5/10</f>
        <v>5.25</v>
      </c>
      <c r="F78" s="58">
        <v>5.25</v>
      </c>
      <c r="G78" s="58">
        <f>52.95/10</f>
        <v>5.2949999999999999</v>
      </c>
      <c r="H78" s="58">
        <f>52.95/10</f>
        <v>5.2949999999999999</v>
      </c>
    </row>
    <row r="79" spans="1:8" ht="15.75" x14ac:dyDescent="0.25">
      <c r="A79" s="38">
        <v>75</v>
      </c>
      <c r="B79" s="49" t="s">
        <v>91</v>
      </c>
      <c r="C79" s="58">
        <v>49.75</v>
      </c>
      <c r="D79" s="58">
        <v>51.5</v>
      </c>
      <c r="E79" s="58">
        <v>51.25</v>
      </c>
      <c r="F79" s="58">
        <v>49.75</v>
      </c>
      <c r="G79" s="58">
        <v>51.5</v>
      </c>
      <c r="H79" s="58">
        <v>49.75</v>
      </c>
    </row>
    <row r="80" spans="1:8" ht="15.75" x14ac:dyDescent="0.25">
      <c r="A80" s="38">
        <v>76</v>
      </c>
      <c r="B80" s="47" t="s">
        <v>92</v>
      </c>
      <c r="C80" s="58">
        <v>8.5</v>
      </c>
      <c r="D80" s="58"/>
      <c r="E80" s="58">
        <v>9</v>
      </c>
      <c r="F80" s="58">
        <v>9.9499999999999993</v>
      </c>
      <c r="G80" s="58">
        <v>9.5</v>
      </c>
      <c r="H80" s="58">
        <v>8.5</v>
      </c>
    </row>
    <row r="81" spans="1:8" ht="15.75" x14ac:dyDescent="0.25">
      <c r="A81" s="38">
        <v>77</v>
      </c>
      <c r="B81" s="47" t="s">
        <v>93</v>
      </c>
      <c r="C81" s="58">
        <v>5.1100000000000003</v>
      </c>
      <c r="D81" s="58">
        <v>5.7</v>
      </c>
      <c r="E81" s="58">
        <v>5.7</v>
      </c>
      <c r="F81" s="58">
        <v>6.75</v>
      </c>
      <c r="G81" s="58">
        <v>5.3</v>
      </c>
      <c r="H81" s="58"/>
    </row>
    <row r="82" spans="1:8" ht="15.75" x14ac:dyDescent="0.25">
      <c r="A82" s="38">
        <v>78</v>
      </c>
      <c r="B82" s="49" t="s">
        <v>94</v>
      </c>
      <c r="C82" s="58">
        <v>209</v>
      </c>
      <c r="D82" s="58">
        <v>209</v>
      </c>
      <c r="E82" s="58">
        <v>209</v>
      </c>
      <c r="F82" s="58"/>
      <c r="G82" s="58">
        <v>209</v>
      </c>
      <c r="H82" s="58">
        <v>209</v>
      </c>
    </row>
    <row r="83" spans="1:8" ht="15.75" x14ac:dyDescent="0.25">
      <c r="A83" s="38">
        <v>79</v>
      </c>
      <c r="B83" s="57" t="s">
        <v>33</v>
      </c>
      <c r="C83" s="58"/>
      <c r="D83" s="58">
        <v>4.8499999999999996</v>
      </c>
      <c r="E83" s="58">
        <f>28.5/6</f>
        <v>4.75</v>
      </c>
      <c r="F83" s="58">
        <v>5.75</v>
      </c>
      <c r="G83" s="58">
        <f>26.75/6</f>
        <v>4.458333333333333</v>
      </c>
      <c r="H83" s="58">
        <f>55.5/10</f>
        <v>5.55</v>
      </c>
    </row>
    <row r="84" spans="1:8" ht="15.75" x14ac:dyDescent="0.25">
      <c r="A84" s="38">
        <v>80</v>
      </c>
      <c r="B84" s="57" t="s">
        <v>34</v>
      </c>
      <c r="C84" s="58">
        <v>37.25</v>
      </c>
      <c r="D84" s="58"/>
      <c r="E84" s="58">
        <v>38</v>
      </c>
      <c r="F84" s="58">
        <v>41</v>
      </c>
      <c r="G84" s="58">
        <v>38.75</v>
      </c>
      <c r="H84" s="58">
        <v>37.5</v>
      </c>
    </row>
    <row r="85" spans="1:8" ht="15.75" x14ac:dyDescent="0.25">
      <c r="A85" s="38">
        <v>81</v>
      </c>
      <c r="B85" s="57" t="s">
        <v>71</v>
      </c>
      <c r="C85" s="58">
        <v>18</v>
      </c>
      <c r="D85" s="58">
        <v>23.76</v>
      </c>
      <c r="E85" s="58">
        <v>18.25</v>
      </c>
      <c r="F85" s="58"/>
      <c r="G85" s="58"/>
      <c r="H85" s="58">
        <v>16.850000000000001</v>
      </c>
    </row>
    <row r="86" spans="1:8" ht="15.75" x14ac:dyDescent="0.25">
      <c r="A86" s="38">
        <v>82</v>
      </c>
      <c r="B86" s="57" t="s">
        <v>35</v>
      </c>
      <c r="C86" s="58">
        <v>67.95</v>
      </c>
      <c r="D86" s="58">
        <v>71.900000000000006</v>
      </c>
      <c r="E86" s="58"/>
      <c r="F86" s="58"/>
      <c r="G86" s="58"/>
      <c r="H86" s="58"/>
    </row>
    <row r="87" spans="1:8" ht="15.75" x14ac:dyDescent="0.25">
      <c r="A87" s="38">
        <v>83</v>
      </c>
      <c r="B87" s="56" t="s">
        <v>69</v>
      </c>
      <c r="C87" s="58">
        <v>59.25</v>
      </c>
      <c r="D87" s="58">
        <v>60.35</v>
      </c>
      <c r="E87" s="58"/>
      <c r="F87" s="58">
        <v>60.25</v>
      </c>
      <c r="G87" s="58">
        <v>59.75</v>
      </c>
      <c r="H87" s="58"/>
    </row>
    <row r="88" spans="1:8" ht="15.75" x14ac:dyDescent="0.25">
      <c r="A88" s="38">
        <v>84</v>
      </c>
      <c r="B88" s="56" t="s">
        <v>36</v>
      </c>
      <c r="C88" s="58">
        <v>98.75</v>
      </c>
      <c r="D88" s="58">
        <v>103</v>
      </c>
      <c r="E88" s="58">
        <v>98.75</v>
      </c>
      <c r="F88" s="58">
        <v>98.75</v>
      </c>
      <c r="G88" s="58"/>
      <c r="H88" s="58">
        <v>94.1</v>
      </c>
    </row>
    <row r="89" spans="1:8" ht="15.75" x14ac:dyDescent="0.25">
      <c r="A89" s="38">
        <v>85</v>
      </c>
      <c r="B89" s="56" t="s">
        <v>64</v>
      </c>
      <c r="C89" s="58">
        <v>35.25</v>
      </c>
      <c r="D89" s="58">
        <v>38.4</v>
      </c>
      <c r="E89" s="58">
        <v>35.75</v>
      </c>
      <c r="F89" s="58"/>
      <c r="G89" s="58">
        <v>36</v>
      </c>
      <c r="H89" s="58">
        <v>32.950000000000003</v>
      </c>
    </row>
    <row r="90" spans="1:8" ht="15.75" x14ac:dyDescent="0.25">
      <c r="A90" s="38">
        <v>86</v>
      </c>
      <c r="B90" s="56" t="s">
        <v>65</v>
      </c>
      <c r="C90" s="58">
        <f>42.5/3</f>
        <v>14.166666666666666</v>
      </c>
      <c r="D90" s="58">
        <v>15.15</v>
      </c>
      <c r="E90" s="58">
        <v>15</v>
      </c>
      <c r="F90" s="58">
        <v>15.95</v>
      </c>
      <c r="G90" s="58">
        <f>44.75/3</f>
        <v>14.916666666666666</v>
      </c>
      <c r="H90" s="58">
        <v>15</v>
      </c>
    </row>
    <row r="91" spans="1:8" ht="15.75" x14ac:dyDescent="0.25">
      <c r="A91" s="38">
        <v>87</v>
      </c>
      <c r="B91" s="59" t="s">
        <v>66</v>
      </c>
      <c r="C91" s="58">
        <v>74.25</v>
      </c>
      <c r="D91" s="58">
        <v>74.5</v>
      </c>
      <c r="E91" s="58"/>
      <c r="F91" s="58">
        <v>81.5</v>
      </c>
      <c r="G91" s="58"/>
      <c r="H91" s="58">
        <v>70</v>
      </c>
    </row>
    <row r="92" spans="1:8" ht="15.75" x14ac:dyDescent="0.25">
      <c r="A92" s="38">
        <v>88</v>
      </c>
      <c r="B92" s="59" t="s">
        <v>70</v>
      </c>
      <c r="C92" s="58"/>
      <c r="D92" s="58">
        <v>80.5</v>
      </c>
      <c r="E92" s="58">
        <v>81.75</v>
      </c>
      <c r="F92" s="58"/>
      <c r="G92" s="58">
        <v>81.75</v>
      </c>
      <c r="H92" s="58"/>
    </row>
    <row r="93" spans="1:8" ht="15.75" x14ac:dyDescent="0.25">
      <c r="A93" s="38">
        <v>89</v>
      </c>
      <c r="B93" s="57" t="s">
        <v>37</v>
      </c>
      <c r="C93" s="58">
        <f>59.5/6</f>
        <v>9.9166666666666661</v>
      </c>
      <c r="D93" s="58">
        <v>10.75</v>
      </c>
      <c r="E93" s="58">
        <f>64.5/6</f>
        <v>10.75</v>
      </c>
      <c r="F93" s="58">
        <v>10.5</v>
      </c>
      <c r="G93" s="58">
        <f>62.75/6</f>
        <v>10.458333333333334</v>
      </c>
      <c r="H93" s="58">
        <v>9.1999999999999993</v>
      </c>
    </row>
    <row r="94" spans="1:8" ht="15.75" x14ac:dyDescent="0.25">
      <c r="A94" s="38">
        <v>90</v>
      </c>
      <c r="B94" s="57" t="s">
        <v>67</v>
      </c>
      <c r="C94" s="58">
        <f>55.6/6</f>
        <v>9.2666666666666675</v>
      </c>
      <c r="D94" s="58">
        <v>10.5</v>
      </c>
      <c r="E94" s="58"/>
      <c r="F94" s="58">
        <v>13.15</v>
      </c>
      <c r="G94" s="58"/>
      <c r="H94" s="58">
        <v>9.1999999999999993</v>
      </c>
    </row>
    <row r="95" spans="1:8" ht="15.75" x14ac:dyDescent="0.25">
      <c r="A95" s="38">
        <v>91</v>
      </c>
      <c r="B95" s="57" t="s">
        <v>60</v>
      </c>
      <c r="C95" s="58">
        <v>47.5</v>
      </c>
      <c r="D95" s="58">
        <v>51.1</v>
      </c>
      <c r="E95" s="58"/>
      <c r="F95" s="58"/>
      <c r="G95" s="58"/>
      <c r="H95" s="58">
        <v>50.75</v>
      </c>
    </row>
    <row r="96" spans="1:8" ht="15.75" x14ac:dyDescent="0.25">
      <c r="A96" s="38">
        <v>92</v>
      </c>
      <c r="B96" s="57" t="s">
        <v>68</v>
      </c>
      <c r="C96" s="58">
        <v>8.6999999999999993</v>
      </c>
      <c r="D96" s="58">
        <v>9.3000000000000007</v>
      </c>
      <c r="E96" s="58">
        <v>9</v>
      </c>
      <c r="F96" s="58">
        <v>9.35</v>
      </c>
      <c r="G96" s="58">
        <f>26.75/3</f>
        <v>8.9166666666666661</v>
      </c>
      <c r="H96" s="58">
        <v>8.1</v>
      </c>
    </row>
    <row r="97" spans="1:8" ht="15.75" x14ac:dyDescent="0.25">
      <c r="A97" s="38">
        <v>93</v>
      </c>
      <c r="B97" s="49" t="s">
        <v>59</v>
      </c>
      <c r="C97" s="58">
        <v>179.75</v>
      </c>
      <c r="D97" s="58"/>
      <c r="E97" s="58">
        <v>199</v>
      </c>
      <c r="F97" s="58"/>
      <c r="G97" s="58">
        <v>189.75</v>
      </c>
      <c r="H97" s="58">
        <v>186</v>
      </c>
    </row>
    <row r="98" spans="1:8" ht="15.75" x14ac:dyDescent="0.25">
      <c r="A98" s="38">
        <v>94</v>
      </c>
      <c r="B98" s="47" t="s">
        <v>75</v>
      </c>
      <c r="C98" s="58">
        <v>21.75</v>
      </c>
      <c r="D98" s="58">
        <v>23.5</v>
      </c>
      <c r="E98" s="58">
        <v>24.25</v>
      </c>
      <c r="F98" s="58"/>
      <c r="G98" s="58"/>
      <c r="H98" s="58">
        <v>22</v>
      </c>
    </row>
    <row r="99" spans="1:8" ht="15.75" x14ac:dyDescent="0.25">
      <c r="A99" s="38">
        <v>95</v>
      </c>
      <c r="B99" s="47" t="s">
        <v>76</v>
      </c>
      <c r="C99" s="58">
        <v>99</v>
      </c>
      <c r="D99" s="58">
        <v>105.3</v>
      </c>
      <c r="E99" s="58">
        <v>98</v>
      </c>
      <c r="F99" s="58">
        <v>123</v>
      </c>
      <c r="G99" s="58"/>
      <c r="H99" s="58">
        <v>99</v>
      </c>
    </row>
    <row r="100" spans="1:8" ht="15.75" x14ac:dyDescent="0.25">
      <c r="A100" s="38">
        <v>96</v>
      </c>
      <c r="B100" s="47" t="s">
        <v>77</v>
      </c>
      <c r="C100" s="58">
        <v>102.75</v>
      </c>
      <c r="D100" s="58">
        <v>105.15</v>
      </c>
      <c r="E100" s="58">
        <v>103.75</v>
      </c>
      <c r="F100" s="58">
        <v>109</v>
      </c>
      <c r="G100" s="58">
        <v>96.75</v>
      </c>
      <c r="H100" s="58"/>
    </row>
    <row r="101" spans="1:8" ht="15.75" x14ac:dyDescent="0.25">
      <c r="A101" s="38">
        <v>97</v>
      </c>
      <c r="B101" s="47" t="s">
        <v>78</v>
      </c>
      <c r="C101" s="58">
        <v>54</v>
      </c>
      <c r="D101" s="58">
        <v>5.35</v>
      </c>
      <c r="E101" s="58"/>
      <c r="F101" s="58">
        <v>6.3</v>
      </c>
      <c r="G101" s="58"/>
      <c r="H101" s="58">
        <v>61.2</v>
      </c>
    </row>
    <row r="102" spans="1:8" ht="15.75" x14ac:dyDescent="0.25">
      <c r="A102" s="38">
        <v>98</v>
      </c>
      <c r="B102" s="59" t="s">
        <v>79</v>
      </c>
      <c r="C102" s="58">
        <v>44</v>
      </c>
      <c r="D102" s="58">
        <v>44.25</v>
      </c>
      <c r="E102" s="58">
        <v>44.75</v>
      </c>
      <c r="F102" s="58"/>
      <c r="G102" s="58">
        <v>44.75</v>
      </c>
      <c r="H102" s="58">
        <v>45.75</v>
      </c>
    </row>
    <row r="103" spans="1:8" ht="15.75" x14ac:dyDescent="0.25">
      <c r="A103" s="38">
        <v>99</v>
      </c>
      <c r="B103" s="59" t="s">
        <v>80</v>
      </c>
      <c r="C103" s="58">
        <v>30.5</v>
      </c>
      <c r="D103" s="58"/>
      <c r="E103" s="58">
        <v>35.5</v>
      </c>
      <c r="F103" s="58">
        <v>31</v>
      </c>
      <c r="G103" s="58">
        <v>31.75</v>
      </c>
      <c r="H103" s="58"/>
    </row>
    <row r="104" spans="1:8" ht="15.75" x14ac:dyDescent="0.25">
      <c r="A104" s="38">
        <v>100</v>
      </c>
      <c r="B104" s="47" t="s">
        <v>81</v>
      </c>
      <c r="C104" s="58">
        <v>22</v>
      </c>
      <c r="D104" s="58">
        <v>25.8</v>
      </c>
      <c r="E104" s="58">
        <v>32.5</v>
      </c>
      <c r="F104" s="58">
        <v>24.9</v>
      </c>
      <c r="G104" s="58"/>
      <c r="H104" s="58"/>
    </row>
    <row r="105" spans="1:8" ht="15.75" x14ac:dyDescent="0.25">
      <c r="A105" s="38">
        <v>101</v>
      </c>
      <c r="B105" s="47" t="s">
        <v>82</v>
      </c>
      <c r="C105" s="58">
        <v>21.75</v>
      </c>
      <c r="D105" s="58">
        <v>23.95</v>
      </c>
      <c r="E105" s="58">
        <v>29</v>
      </c>
      <c r="F105" s="58"/>
      <c r="G105" s="58"/>
      <c r="H105" s="58">
        <v>23.25</v>
      </c>
    </row>
    <row r="106" spans="1:8" ht="15.75" x14ac:dyDescent="0.25">
      <c r="A106" s="38">
        <v>102</v>
      </c>
      <c r="B106" s="47" t="s">
        <v>83</v>
      </c>
      <c r="C106" s="58">
        <v>144.75</v>
      </c>
      <c r="D106" s="58">
        <v>146.19999999999999</v>
      </c>
      <c r="E106" s="58">
        <v>143.25</v>
      </c>
      <c r="F106" s="58">
        <v>148</v>
      </c>
      <c r="G106" s="58">
        <v>139.75</v>
      </c>
      <c r="H106" s="58">
        <v>144.75</v>
      </c>
    </row>
    <row r="107" spans="1:8" ht="15.75" x14ac:dyDescent="0.25">
      <c r="A107" s="38">
        <v>103</v>
      </c>
      <c r="B107" s="49" t="s">
        <v>84</v>
      </c>
      <c r="C107" s="58">
        <v>15</v>
      </c>
      <c r="D107" s="58">
        <v>15.55</v>
      </c>
      <c r="E107" s="58">
        <v>15.75</v>
      </c>
      <c r="F107" s="58">
        <v>18.899999999999999</v>
      </c>
      <c r="G107" s="58">
        <v>16.75</v>
      </c>
      <c r="H107" s="58">
        <v>15</v>
      </c>
    </row>
    <row r="108" spans="1:8" ht="15.75" x14ac:dyDescent="0.25">
      <c r="A108" s="38">
        <v>104</v>
      </c>
      <c r="B108" s="49" t="s">
        <v>39</v>
      </c>
      <c r="C108" s="58">
        <v>40</v>
      </c>
      <c r="D108" s="58">
        <v>107</v>
      </c>
      <c r="E108" s="58">
        <v>70</v>
      </c>
      <c r="F108" s="58">
        <v>71.95</v>
      </c>
      <c r="G108" s="58">
        <v>44</v>
      </c>
      <c r="H108" s="58">
        <v>59</v>
      </c>
    </row>
    <row r="109" spans="1:8" ht="15.75" x14ac:dyDescent="0.25">
      <c r="A109" s="38">
        <v>105</v>
      </c>
      <c r="B109" s="49" t="s">
        <v>40</v>
      </c>
      <c r="C109" s="58">
        <v>42</v>
      </c>
      <c r="D109" s="58">
        <v>54</v>
      </c>
      <c r="E109" s="58">
        <v>42</v>
      </c>
      <c r="F109" s="58">
        <v>28.95</v>
      </c>
      <c r="G109" s="58">
        <v>30</v>
      </c>
      <c r="H109" s="58"/>
    </row>
    <row r="110" spans="1:8" ht="15.75" x14ac:dyDescent="0.25">
      <c r="A110" s="38">
        <v>106</v>
      </c>
      <c r="B110" s="49" t="s">
        <v>47</v>
      </c>
      <c r="C110" s="58">
        <v>85</v>
      </c>
      <c r="D110" s="58">
        <v>85</v>
      </c>
      <c r="E110" s="58">
        <v>95</v>
      </c>
      <c r="F110" s="58">
        <v>92.5</v>
      </c>
      <c r="G110" s="58">
        <v>80</v>
      </c>
      <c r="H110" s="58">
        <v>80</v>
      </c>
    </row>
    <row r="111" spans="1:8" ht="15.75" x14ac:dyDescent="0.25">
      <c r="A111" s="38">
        <v>107</v>
      </c>
      <c r="B111" s="49" t="s">
        <v>41</v>
      </c>
      <c r="C111" s="58">
        <v>190</v>
      </c>
      <c r="D111" s="58">
        <v>190</v>
      </c>
      <c r="E111" s="58">
        <v>165</v>
      </c>
      <c r="F111" s="58">
        <v>189.9</v>
      </c>
      <c r="G111" s="58">
        <v>157</v>
      </c>
      <c r="H111" s="58">
        <v>185</v>
      </c>
    </row>
    <row r="112" spans="1:8" ht="15.75" x14ac:dyDescent="0.25">
      <c r="A112" s="38">
        <v>108</v>
      </c>
      <c r="B112" s="49" t="s">
        <v>42</v>
      </c>
      <c r="C112" s="58">
        <v>70</v>
      </c>
      <c r="D112" s="58">
        <v>82</v>
      </c>
      <c r="E112" s="58"/>
      <c r="F112" s="58">
        <v>71.5</v>
      </c>
      <c r="G112" s="58">
        <v>58</v>
      </c>
      <c r="H112" s="58">
        <v>65</v>
      </c>
    </row>
    <row r="113" spans="1:8" ht="15.75" x14ac:dyDescent="0.25">
      <c r="A113" s="38">
        <v>109</v>
      </c>
      <c r="B113" s="49" t="s">
        <v>43</v>
      </c>
      <c r="C113" s="58">
        <v>36</v>
      </c>
      <c r="D113" s="58">
        <v>36</v>
      </c>
      <c r="E113" s="58">
        <v>35</v>
      </c>
      <c r="F113" s="58"/>
      <c r="G113" s="58">
        <v>25</v>
      </c>
      <c r="H113" s="58">
        <v>36</v>
      </c>
    </row>
    <row r="114" spans="1:8" ht="15.75" x14ac:dyDescent="0.25">
      <c r="A114" s="38">
        <v>110</v>
      </c>
      <c r="B114" s="49" t="s">
        <v>44</v>
      </c>
      <c r="C114" s="58">
        <v>68</v>
      </c>
      <c r="D114" s="58">
        <v>68</v>
      </c>
      <c r="E114" s="58">
        <v>75</v>
      </c>
      <c r="F114" s="58">
        <v>99.95</v>
      </c>
      <c r="G114" s="58">
        <v>65</v>
      </c>
      <c r="H114" s="58">
        <v>75</v>
      </c>
    </row>
    <row r="115" spans="1:8" ht="15.75" x14ac:dyDescent="0.25">
      <c r="A115" s="38">
        <v>111</v>
      </c>
      <c r="B115" s="49" t="s">
        <v>45</v>
      </c>
      <c r="C115" s="58">
        <v>63</v>
      </c>
      <c r="D115" s="58">
        <v>75</v>
      </c>
      <c r="E115" s="58">
        <v>87</v>
      </c>
      <c r="F115" s="58">
        <v>69.95</v>
      </c>
      <c r="G115" s="58">
        <v>66</v>
      </c>
      <c r="H115" s="58">
        <v>53</v>
      </c>
    </row>
    <row r="116" spans="1:8" ht="15.75" x14ac:dyDescent="0.25">
      <c r="A116" s="38">
        <v>112</v>
      </c>
      <c r="B116" s="49" t="s">
        <v>46</v>
      </c>
      <c r="C116" s="58">
        <v>22</v>
      </c>
      <c r="D116" s="58">
        <v>32</v>
      </c>
      <c r="E116" s="58">
        <v>38</v>
      </c>
      <c r="F116" s="58">
        <v>27.5</v>
      </c>
      <c r="G116" s="58">
        <v>22</v>
      </c>
      <c r="H116" s="58">
        <v>32</v>
      </c>
    </row>
    <row r="117" spans="1:8" ht="16.5" thickBot="1" x14ac:dyDescent="0.3">
      <c r="A117" s="38">
        <v>113</v>
      </c>
      <c r="B117" s="60" t="s">
        <v>61</v>
      </c>
      <c r="C117" s="61">
        <v>70</v>
      </c>
      <c r="D117" s="61">
        <v>76</v>
      </c>
      <c r="E117" s="61">
        <v>84</v>
      </c>
      <c r="F117" s="61">
        <v>71.95</v>
      </c>
      <c r="G117" s="61">
        <v>72</v>
      </c>
      <c r="H117" s="62">
        <v>76</v>
      </c>
    </row>
    <row r="118" spans="1:8" ht="15" customHeight="1" x14ac:dyDescent="0.25">
      <c r="A118" s="105" t="s">
        <v>137</v>
      </c>
      <c r="B118" s="106"/>
      <c r="C118" s="44">
        <f t="shared" ref="C118:H118" si="0">COUNT(C5:C117)</f>
        <v>106</v>
      </c>
      <c r="D118" s="44">
        <f t="shared" si="0"/>
        <v>86</v>
      </c>
      <c r="E118" s="44">
        <f t="shared" si="0"/>
        <v>87</v>
      </c>
      <c r="F118" s="44">
        <f t="shared" si="0"/>
        <v>85</v>
      </c>
      <c r="G118" s="44">
        <f t="shared" si="0"/>
        <v>90</v>
      </c>
      <c r="H118" s="45">
        <f t="shared" si="0"/>
        <v>90</v>
      </c>
    </row>
    <row r="119" spans="1:8" ht="15" customHeight="1" x14ac:dyDescent="0.25">
      <c r="A119" s="107" t="s">
        <v>136</v>
      </c>
      <c r="B119" s="108"/>
      <c r="C119" s="39">
        <f t="shared" ref="C119:H119" si="1">113-C118</f>
        <v>7</v>
      </c>
      <c r="D119" s="39">
        <f t="shared" si="1"/>
        <v>27</v>
      </c>
      <c r="E119" s="39">
        <f t="shared" si="1"/>
        <v>26</v>
      </c>
      <c r="F119" s="39">
        <f t="shared" si="1"/>
        <v>28</v>
      </c>
      <c r="G119" s="39">
        <f t="shared" si="1"/>
        <v>23</v>
      </c>
      <c r="H119" s="46">
        <f t="shared" si="1"/>
        <v>23</v>
      </c>
    </row>
    <row r="120" spans="1:8" ht="15" customHeight="1" thickBot="1" x14ac:dyDescent="0.3">
      <c r="A120" s="102" t="s">
        <v>138</v>
      </c>
      <c r="B120" s="103"/>
      <c r="C120" s="63">
        <f t="shared" ref="C120:H120" si="2">C119/113</f>
        <v>6.1946902654867256E-2</v>
      </c>
      <c r="D120" s="63">
        <f t="shared" si="2"/>
        <v>0.23893805309734514</v>
      </c>
      <c r="E120" s="63">
        <f t="shared" si="2"/>
        <v>0.23008849557522124</v>
      </c>
      <c r="F120" s="63">
        <f t="shared" si="2"/>
        <v>0.24778761061946902</v>
      </c>
      <c r="G120" s="63">
        <f t="shared" si="2"/>
        <v>0.20353982300884957</v>
      </c>
      <c r="H120" s="64">
        <f t="shared" si="2"/>
        <v>0.20353982300884957</v>
      </c>
    </row>
    <row r="122" spans="1:8" x14ac:dyDescent="0.25">
      <c r="C122" s="40"/>
      <c r="D122" s="40"/>
      <c r="E122" s="40"/>
      <c r="F122" s="40"/>
      <c r="G122" s="40"/>
      <c r="H122" s="40"/>
    </row>
  </sheetData>
  <mergeCells count="6">
    <mergeCell ref="A120:B120"/>
    <mergeCell ref="A4:B4"/>
    <mergeCell ref="A1:H1"/>
    <mergeCell ref="A2:H2"/>
    <mergeCell ref="A118:B118"/>
    <mergeCell ref="A119:B1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 Index</vt:lpstr>
      <vt:lpstr>Price Canvass</vt:lpstr>
      <vt:lpstr>Items not found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 NB305</dc:creator>
  <cp:lastModifiedBy>GuiaP</cp:lastModifiedBy>
  <dcterms:created xsi:type="dcterms:W3CDTF">2016-04-06T08:31:34Z</dcterms:created>
  <dcterms:modified xsi:type="dcterms:W3CDTF">2016-04-27T07:15:18Z</dcterms:modified>
</cp:coreProperties>
</file>